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4"/>
  </bookViews>
  <sheets>
    <sheet name="Релакс для двоих" sheetId="1" r:id="rId1"/>
    <sheet name="SPA для двоих" sheetId="2" r:id="rId2"/>
    <sheet name="Подарок для любимой" sheetId="3" r:id="rId3"/>
    <sheet name="Секреты красоты" sheetId="4" r:id="rId4"/>
    <sheet name="Очищение" sheetId="5" r:id="rId5"/>
  </sheets>
  <definedNames>
    <definedName name="_xlnm.Print_Area" localSheetId="1">'SPA для двоих'!$A$1:$F$49</definedName>
    <definedName name="_xlnm.Print_Area" localSheetId="4">'Очищение'!$A$1:$F$50</definedName>
    <definedName name="_xlnm.Print_Area" localSheetId="2">'Подарок для любимой'!$A$1:$F$48</definedName>
    <definedName name="_xlnm.Print_Area" localSheetId="0">'Релакс для двоих'!$A$1:$F$49</definedName>
    <definedName name="_xlnm.Print_Area" localSheetId="3">'Секреты красоты'!$A$1:$M$25</definedName>
  </definedNames>
  <calcPr fullCalcOnLoad="1"/>
</workbook>
</file>

<file path=xl/sharedStrings.xml><?xml version="1.0" encoding="utf-8"?>
<sst xmlns="http://schemas.openxmlformats.org/spreadsheetml/2006/main" count="221" uniqueCount="43">
  <si>
    <t>Согласовано:</t>
  </si>
  <si>
    <t xml:space="preserve">                 СТОИМОСТЬ ПУТЕВОК</t>
  </si>
  <si>
    <t>на период с 02.04.2018г. по 26.06.2018г.</t>
  </si>
  <si>
    <t>Категория номера</t>
  </si>
  <si>
    <t>основное   место    (взрослые)</t>
  </si>
  <si>
    <t>доп. место, руб./чел./сут. (старая цена)</t>
  </si>
  <si>
    <t>доп. место (взрослые)</t>
  </si>
  <si>
    <t>путевка 10 дней   руб/  чел (старая цена)</t>
  </si>
  <si>
    <t>КОРПУС №1</t>
  </si>
  <si>
    <t>Номер 1 категории одноместный,площадь комнаты 11,5 кв.м, кровать 1,25 м, душевая кабина, балкон,телевизор, холодильник, фен,  эл.чайник.</t>
  </si>
  <si>
    <t>Номер Джуниор Сюит одноместный с кондиционером , площадь комн 25,0 кв.м., кроват ь 1,6 м., диван, душевая кабина, фен,балкон, телевизор, холодильник, эл.чайник.</t>
  </si>
  <si>
    <t>Номер Джуниор Сюит  двухместный с кондиционером площадь комнаты 25,0 кв.м, 2 кровати 0,95 м., диван, душевая кабина, балкон, телевизор, холодильник, эл.чайник</t>
  </si>
  <si>
    <t>КОРПУС №2</t>
  </si>
  <si>
    <t>Номер Джуниор Сюит одноместный б/кондиционера, площадью 16,0 кв.м,  кровать 1,40 м, телевизор, холодильник, душевая кабина,  фен, эл.чайник.</t>
  </si>
  <si>
    <t>Номер Люкс двухкомнатный  одноместный  б/кондиционера, площадью 31,0 кв.м,   кровать 1,40 м, балкон, диван, телевизор,холодильник, душевая кабина, биде, фен, эл.чайник.</t>
  </si>
  <si>
    <t xml:space="preserve">Номер Люкс трехкомнатный двухместный б/кондиционера ,  площадью 50,0 кв.м, балкон,  кровать 1,60 м, кровать  1,40 м., диван, телевизор, холодильник, душевая кабина, фен, эл.чайник (одноместное размещение) </t>
  </si>
  <si>
    <t>на период с 27.06.2018г по 15.08.2018г.</t>
  </si>
  <si>
    <t>Ж.С.Климова</t>
  </si>
  <si>
    <t>Начальник ФЭО                                                                                  Н.В. Туз</t>
  </si>
  <si>
    <t>путевка 14 дней  (основное место, взрослые)</t>
  </si>
  <si>
    <t>по оздоровительной программе  "Релакс для двоих"</t>
  </si>
  <si>
    <t>Номер 1 категории одноместный</t>
  </si>
  <si>
    <t>Стоимость за 2 дня на 2 человек</t>
  </si>
  <si>
    <t xml:space="preserve">Номер Джуниор Сюит одноместный </t>
  </si>
  <si>
    <t xml:space="preserve">Номер Люкс двухкомнатный  одноместный  </t>
  </si>
  <si>
    <t xml:space="preserve">Номер Люкс трехкомнатный двухместный </t>
  </si>
  <si>
    <t>по оздоровительной программе  "SPA для двоих"</t>
  </si>
  <si>
    <t>по оздоровительной программе  "Подарок для любимой"</t>
  </si>
  <si>
    <t>Стоимость за 2 дня на 1 человека</t>
  </si>
  <si>
    <t xml:space="preserve">Номер Джуниор Сюит </t>
  </si>
  <si>
    <t>Номер Джуниор Сюит (одноместный)</t>
  </si>
  <si>
    <t>Начальник отдела продаж                                                          Н.В.Гасанова</t>
  </si>
  <si>
    <t>Начальник отдела продаж                                                           Н.В.Гасанова</t>
  </si>
  <si>
    <t>на период с 09.01.2020г. по 24.05.2020г.</t>
  </si>
  <si>
    <t>Начальник отдела продаж                                                      Н.В. Гасанова</t>
  </si>
  <si>
    <t>Начальник ФЭО                                                                Н.В. Туз</t>
  </si>
  <si>
    <t>путевка 10 дней  (основное место, взрослые)</t>
  </si>
  <si>
    <t>по программе  "Секреты красоты и здоровья"</t>
  </si>
  <si>
    <t>по программе  "Очищение и омоложение"</t>
  </si>
  <si>
    <t>Начальник отдела продаж                                                                  Н.В. Гасанова</t>
  </si>
  <si>
    <t xml:space="preserve">                                       СТОИМОСТЬ ПУТЕВОК</t>
  </si>
  <si>
    <t xml:space="preserve">                                         СТОИМОСТЬ ПУТЕВОК</t>
  </si>
  <si>
    <t xml:space="preserve">                                        СТОИМОСТЬ ПУТЕВОК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</si>
</sst>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7">
    <font>
      <sz val="10"/>
      <name val="Arial"/>
      <family val="0"/>
    </font>
    <font>
      <b/>
      <sz val="12"/>
      <name val="Bookman Old Style"/>
      <family val="1"/>
    </font>
    <font>
      <b/>
      <sz val="10"/>
      <name val="Castellar"/>
      <family val="1"/>
    </font>
    <font>
      <b/>
      <sz val="10"/>
      <name val="Arial Cyr"/>
      <family val="0"/>
    </font>
    <font>
      <sz val="11"/>
      <name val="Arial"/>
      <family val="2"/>
    </font>
    <font>
      <sz val="12"/>
      <name val="Bookman Old Style"/>
      <family val="1"/>
    </font>
    <font>
      <b/>
      <sz val="10"/>
      <name val="Bookman Old Style"/>
      <family val="1"/>
    </font>
    <font>
      <sz val="10"/>
      <name val="Arial Cyr"/>
      <family val="0"/>
    </font>
    <font>
      <sz val="12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Bookman Old Style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Bookman Old Style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8" fillId="0" borderId="0" xfId="52">
      <alignment/>
      <protection/>
    </xf>
    <xf numFmtId="0" fontId="6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36" fillId="0" borderId="0" xfId="52" applyFont="1">
      <alignment/>
      <protection/>
    </xf>
    <xf numFmtId="1" fontId="28" fillId="0" borderId="0" xfId="52" applyNumberFormat="1">
      <alignment/>
      <protection/>
    </xf>
    <xf numFmtId="0" fontId="3" fillId="0" borderId="10" xfId="52" applyFont="1" applyBorder="1" applyAlignment="1">
      <alignment horizontal="center"/>
      <protection/>
    </xf>
    <xf numFmtId="0" fontId="28" fillId="0" borderId="0" xfId="52" applyBorder="1" applyAlignment="1">
      <alignment horizontal="center"/>
      <protection/>
    </xf>
    <xf numFmtId="0" fontId="28" fillId="0" borderId="11" xfId="52" applyBorder="1">
      <alignment/>
      <protection/>
    </xf>
    <xf numFmtId="0" fontId="28" fillId="0" borderId="12" xfId="52" applyBorder="1">
      <alignment/>
      <protection/>
    </xf>
    <xf numFmtId="0" fontId="28" fillId="0" borderId="13" xfId="52" applyBorder="1" applyAlignment="1">
      <alignment horizontal="left" vertical="center" wrapText="1"/>
      <protection/>
    </xf>
    <xf numFmtId="1" fontId="28" fillId="0" borderId="14" xfId="52" applyNumberFormat="1" applyBorder="1" applyAlignment="1">
      <alignment horizontal="center"/>
      <protection/>
    </xf>
    <xf numFmtId="1" fontId="28" fillId="0" borderId="15" xfId="52" applyNumberFormat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  <xf numFmtId="1" fontId="28" fillId="0" borderId="0" xfId="52" applyNumberFormat="1" applyBorder="1" applyAlignment="1">
      <alignment horizontal="center"/>
      <protection/>
    </xf>
    <xf numFmtId="1" fontId="28" fillId="0" borderId="13" xfId="52" applyNumberFormat="1" applyBorder="1" applyAlignment="1">
      <alignment horizontal="center"/>
      <protection/>
    </xf>
    <xf numFmtId="1" fontId="28" fillId="0" borderId="17" xfId="52" applyNumberFormat="1" applyBorder="1" applyAlignment="1">
      <alignment horizontal="center"/>
      <protection/>
    </xf>
    <xf numFmtId="0" fontId="7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28" fillId="0" borderId="20" xfId="52" applyBorder="1" applyAlignment="1">
      <alignment horizontal="center"/>
      <protection/>
    </xf>
    <xf numFmtId="1" fontId="28" fillId="0" borderId="21" xfId="52" applyNumberFormat="1" applyBorder="1" applyAlignment="1">
      <alignment horizontal="center"/>
      <protection/>
    </xf>
    <xf numFmtId="1" fontId="28" fillId="0" borderId="20" xfId="52" applyNumberForma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23" xfId="52" applyFont="1" applyBorder="1" applyAlignment="1">
      <alignment horizontal="center"/>
      <protection/>
    </xf>
    <xf numFmtId="0" fontId="28" fillId="0" borderId="15" xfId="52" applyBorder="1" applyAlignment="1">
      <alignment wrapText="1"/>
      <protection/>
    </xf>
    <xf numFmtId="0" fontId="7" fillId="0" borderId="24" xfId="52" applyFont="1" applyBorder="1" applyAlignment="1">
      <alignment horizontal="center"/>
      <protection/>
    </xf>
    <xf numFmtId="1" fontId="28" fillId="0" borderId="25" xfId="52" applyNumberFormat="1" applyFill="1" applyBorder="1" applyAlignment="1">
      <alignment horizontal="center"/>
      <protection/>
    </xf>
    <xf numFmtId="1" fontId="28" fillId="0" borderId="26" xfId="52" applyNumberFormat="1" applyFill="1" applyBorder="1" applyAlignment="1">
      <alignment horizontal="center"/>
      <protection/>
    </xf>
    <xf numFmtId="0" fontId="28" fillId="0" borderId="0" xfId="52" applyFill="1" applyBorder="1" applyAlignment="1">
      <alignment horizontal="center"/>
      <protection/>
    </xf>
    <xf numFmtId="1" fontId="28" fillId="0" borderId="0" xfId="52" applyNumberFormat="1" applyFill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28" fillId="0" borderId="0" xfId="52" applyBorder="1" applyAlignment="1">
      <alignment horizontal="center" vertical="center" wrapText="1"/>
      <protection/>
    </xf>
    <xf numFmtId="0" fontId="28" fillId="0" borderId="0" xfId="52" applyBorder="1" applyAlignment="1">
      <alignment wrapText="1"/>
      <protection/>
    </xf>
    <xf numFmtId="0" fontId="7" fillId="0" borderId="0" xfId="52" applyFont="1" applyBorder="1" applyAlignment="1">
      <alignment horizontal="center"/>
      <protection/>
    </xf>
    <xf numFmtId="0" fontId="2" fillId="0" borderId="0" xfId="52" applyFont="1">
      <alignment/>
      <protection/>
    </xf>
    <xf numFmtId="1" fontId="28" fillId="0" borderId="27" xfId="52" applyNumberFormat="1" applyBorder="1" applyAlignment="1">
      <alignment horizontal="center"/>
      <protection/>
    </xf>
    <xf numFmtId="1" fontId="28" fillId="0" borderId="28" xfId="52" applyNumberFormat="1" applyBorder="1" applyAlignment="1">
      <alignment horizontal="center"/>
      <protection/>
    </xf>
    <xf numFmtId="1" fontId="28" fillId="0" borderId="29" xfId="52" applyNumberFormat="1" applyFill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28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28" fillId="0" borderId="0" xfId="52" applyAlignment="1">
      <alignment horizontal="center"/>
      <protection/>
    </xf>
    <xf numFmtId="0" fontId="3" fillId="0" borderId="30" xfId="52" applyFont="1" applyBorder="1" applyAlignment="1">
      <alignment horizontal="center" vertical="center"/>
      <protection/>
    </xf>
    <xf numFmtId="0" fontId="28" fillId="0" borderId="31" xfId="52" applyBorder="1" applyAlignment="1">
      <alignment horizontal="center" vertical="center"/>
      <protection/>
    </xf>
    <xf numFmtId="0" fontId="3" fillId="0" borderId="30" xfId="52" applyFont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left"/>
      <protection/>
    </xf>
    <xf numFmtId="0" fontId="45" fillId="0" borderId="0" xfId="52" applyFont="1" applyAlignment="1">
      <alignment/>
      <protection/>
    </xf>
    <xf numFmtId="0" fontId="3" fillId="0" borderId="32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left"/>
      <protection/>
    </xf>
    <xf numFmtId="0" fontId="46" fillId="0" borderId="0" xfId="52" applyFont="1" applyAlignment="1">
      <alignment/>
      <protection/>
    </xf>
    <xf numFmtId="0" fontId="1" fillId="0" borderId="0" xfId="52" applyFont="1" applyAlignment="1">
      <alignment horizontal="left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/>
      <protection/>
    </xf>
    <xf numFmtId="0" fontId="28" fillId="0" borderId="10" xfId="52" applyBorder="1" applyAlignment="1">
      <alignment horizontal="center" vertical="center"/>
      <protection/>
    </xf>
    <xf numFmtId="0" fontId="3" fillId="0" borderId="13" xfId="52" applyFont="1" applyBorder="1" applyAlignment="1">
      <alignment horizontal="center"/>
      <protection/>
    </xf>
    <xf numFmtId="0" fontId="28" fillId="0" borderId="25" xfId="52" applyBorder="1" applyAlignment="1">
      <alignment horizontal="left" vertical="center" wrapText="1"/>
      <protection/>
    </xf>
    <xf numFmtId="0" fontId="3" fillId="0" borderId="25" xfId="52" applyFont="1" applyBorder="1" applyAlignment="1">
      <alignment horizontal="center"/>
      <protection/>
    </xf>
    <xf numFmtId="0" fontId="28" fillId="0" borderId="25" xfId="52" applyBorder="1" applyAlignment="1">
      <alignment wrapText="1"/>
      <protection/>
    </xf>
    <xf numFmtId="0" fontId="28" fillId="0" borderId="10" xfId="52" applyBorder="1" applyAlignment="1">
      <alignment wrapText="1"/>
      <protection/>
    </xf>
    <xf numFmtId="0" fontId="28" fillId="0" borderId="17" xfId="52" applyBorder="1" applyAlignment="1">
      <alignment horizontal="center"/>
      <protection/>
    </xf>
    <xf numFmtId="1" fontId="28" fillId="0" borderId="26" xfId="52" applyNumberFormat="1" applyBorder="1" applyAlignment="1">
      <alignment horizontal="center"/>
      <protection/>
    </xf>
    <xf numFmtId="0" fontId="28" fillId="0" borderId="26" xfId="52" applyBorder="1" applyAlignment="1">
      <alignment horizontal="center"/>
      <protection/>
    </xf>
    <xf numFmtId="1" fontId="28" fillId="0" borderId="23" xfId="52" applyNumberFormat="1" applyBorder="1" applyAlignment="1">
      <alignment horizontal="center"/>
      <protection/>
    </xf>
    <xf numFmtId="0" fontId="28" fillId="0" borderId="33" xfId="52" applyBorder="1" applyAlignment="1">
      <alignment wrapText="1"/>
      <protection/>
    </xf>
    <xf numFmtId="1" fontId="28" fillId="0" borderId="10" xfId="52" applyNumberFormat="1" applyFill="1" applyBorder="1" applyAlignment="1">
      <alignment horizontal="center"/>
      <protection/>
    </xf>
    <xf numFmtId="1" fontId="28" fillId="0" borderId="23" xfId="52" applyNumberFormat="1" applyFill="1" applyBorder="1" applyAlignment="1">
      <alignment horizontal="center"/>
      <protection/>
    </xf>
    <xf numFmtId="1" fontId="28" fillId="0" borderId="33" xfId="52" applyNumberForma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0</xdr:col>
      <xdr:colOff>1800225</xdr:colOff>
      <xdr:row>6</xdr:row>
      <xdr:rowOff>104775</xdr:rowOff>
    </xdr:to>
    <xdr:pic>
      <xdr:nvPicPr>
        <xdr:cNvPr id="1" name="Рисунок 0" descr="ЛОГОТИП С ЗВЕЗДА_с текстом чб_шриф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704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0</xdr:col>
      <xdr:colOff>1847850</xdr:colOff>
      <xdr:row>6</xdr:row>
      <xdr:rowOff>95250</xdr:rowOff>
    </xdr:to>
    <xdr:pic>
      <xdr:nvPicPr>
        <xdr:cNvPr id="1" name="Рисунок 0" descr="ЛОГОТИП С ЗВЕЗДА_с текстом чб_шриф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704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0</xdr:col>
      <xdr:colOff>1838325</xdr:colOff>
      <xdr:row>6</xdr:row>
      <xdr:rowOff>104775</xdr:rowOff>
    </xdr:to>
    <xdr:pic>
      <xdr:nvPicPr>
        <xdr:cNvPr id="1" name="Рисунок 0" descr="ЛОГОТИП С ЗВЕЗДА_с текстом чб_шриф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704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0</xdr:col>
      <xdr:colOff>1866900</xdr:colOff>
      <xdr:row>6</xdr:row>
      <xdr:rowOff>57150</xdr:rowOff>
    </xdr:to>
    <xdr:pic>
      <xdr:nvPicPr>
        <xdr:cNvPr id="1" name="Рисунок 0" descr="ЛОГОТИП С ЗВЕЗДА_с текстом чб_шриф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704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0</xdr:col>
      <xdr:colOff>1943100</xdr:colOff>
      <xdr:row>6</xdr:row>
      <xdr:rowOff>95250</xdr:rowOff>
    </xdr:to>
    <xdr:pic>
      <xdr:nvPicPr>
        <xdr:cNvPr id="1" name="Рисунок 0" descr="ЛОГОТИП С ЗВЕЗДА_с текстом чб_шриф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1704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50"/>
  <sheetViews>
    <sheetView zoomScalePageLayoutView="0" workbookViewId="0" topLeftCell="A1">
      <selection activeCell="A9" sqref="A9:F9"/>
    </sheetView>
  </sheetViews>
  <sheetFormatPr defaultColWidth="9.140625" defaultRowHeight="12.75" outlineLevelCol="1"/>
  <cols>
    <col min="1" max="1" width="69.00390625" style="1" customWidth="1"/>
    <col min="2" max="2" width="22.57421875" style="1" customWidth="1"/>
    <col min="3" max="4" width="13.28125" style="1" hidden="1" customWidth="1"/>
    <col min="5" max="6" width="12.421875" style="1" hidden="1" customWidth="1"/>
    <col min="7" max="10" width="9.140625" style="1" customWidth="1" outlineLevel="1"/>
    <col min="11" max="16384" width="9.140625" style="1" customWidth="1"/>
  </cols>
  <sheetData>
    <row r="7" spans="2:6" ht="15">
      <c r="B7" s="38"/>
      <c r="C7" s="39"/>
      <c r="D7" s="39"/>
      <c r="E7" s="39"/>
      <c r="F7" s="39"/>
    </row>
    <row r="8" spans="1:6" ht="15.75">
      <c r="A8" s="52" t="s">
        <v>42</v>
      </c>
      <c r="B8" s="52"/>
      <c r="C8" s="52"/>
      <c r="D8" s="52"/>
      <c r="E8" s="52"/>
      <c r="F8" s="3"/>
    </row>
    <row r="9" spans="1:6" ht="15.75">
      <c r="A9" s="40" t="s">
        <v>20</v>
      </c>
      <c r="B9" s="41"/>
      <c r="C9" s="41"/>
      <c r="D9" s="41"/>
      <c r="E9" s="41"/>
      <c r="F9" s="41"/>
    </row>
    <row r="10" spans="1:6" ht="15.75" hidden="1">
      <c r="A10" s="40" t="s">
        <v>2</v>
      </c>
      <c r="B10" s="41"/>
      <c r="C10" s="41"/>
      <c r="D10" s="41"/>
      <c r="E10" s="41"/>
      <c r="F10" s="41"/>
    </row>
    <row r="11" ht="15" hidden="1">
      <c r="D11" s="4"/>
    </row>
    <row r="12" spans="1:7" ht="18.75" customHeight="1" hidden="1">
      <c r="A12" s="42" t="s">
        <v>3</v>
      </c>
      <c r="B12" s="44" t="s">
        <v>4</v>
      </c>
      <c r="C12" s="44" t="s">
        <v>5</v>
      </c>
      <c r="D12" s="44" t="s">
        <v>6</v>
      </c>
      <c r="E12" s="44" t="s">
        <v>7</v>
      </c>
      <c r="F12" s="44" t="s">
        <v>19</v>
      </c>
      <c r="G12" s="1">
        <v>14</v>
      </c>
    </row>
    <row r="13" spans="1:6" ht="54" customHeight="1" hidden="1" thickBot="1">
      <c r="A13" s="43"/>
      <c r="B13" s="45"/>
      <c r="C13" s="45"/>
      <c r="D13" s="45"/>
      <c r="E13" s="45"/>
      <c r="F13" s="45"/>
    </row>
    <row r="14" spans="1:6" ht="15.75" hidden="1" thickBot="1">
      <c r="A14" s="6" t="s">
        <v>8</v>
      </c>
      <c r="B14" s="7"/>
      <c r="C14" s="7"/>
      <c r="D14" s="7"/>
      <c r="E14" s="8"/>
      <c r="F14" s="9"/>
    </row>
    <row r="15" spans="1:7" ht="51" customHeight="1" hidden="1" thickBot="1">
      <c r="A15" s="10" t="s">
        <v>9</v>
      </c>
      <c r="B15" s="11">
        <f>4250-710</f>
        <v>3540</v>
      </c>
      <c r="C15" s="12">
        <v>2600</v>
      </c>
      <c r="D15" s="12">
        <f>3470-710</f>
        <v>2760</v>
      </c>
      <c r="E15" s="13">
        <v>33000</v>
      </c>
      <c r="F15" s="12">
        <f>B15*$G$12</f>
        <v>49560</v>
      </c>
      <c r="G15" s="5"/>
    </row>
    <row r="16" spans="1:7" ht="45.75" customHeight="1" hidden="1" thickBot="1">
      <c r="A16" s="10" t="s">
        <v>10</v>
      </c>
      <c r="B16" s="15">
        <f>5300-710</f>
        <v>4590</v>
      </c>
      <c r="C16" s="16">
        <v>2600</v>
      </c>
      <c r="D16" s="12">
        <f>4300-710</f>
        <v>3590</v>
      </c>
      <c r="E16" s="17">
        <v>32000</v>
      </c>
      <c r="F16" s="12">
        <f>B16*$G$12</f>
        <v>64260</v>
      </c>
      <c r="G16" s="5"/>
    </row>
    <row r="17" spans="1:7" ht="45" customHeight="1" hidden="1" thickBot="1">
      <c r="A17" s="10" t="s">
        <v>11</v>
      </c>
      <c r="B17" s="15">
        <f>4800-710</f>
        <v>4090</v>
      </c>
      <c r="C17" s="16">
        <v>2600</v>
      </c>
      <c r="D17" s="12">
        <f>4800-710</f>
        <v>4090</v>
      </c>
      <c r="E17" s="17">
        <v>35000</v>
      </c>
      <c r="F17" s="12">
        <f>B17*$G$12</f>
        <v>57260</v>
      </c>
      <c r="G17" s="5"/>
    </row>
    <row r="18" spans="1:6" ht="15.75" hidden="1" thickBot="1">
      <c r="A18" s="18" t="s">
        <v>12</v>
      </c>
      <c r="B18" s="19"/>
      <c r="C18" s="20"/>
      <c r="D18" s="21"/>
      <c r="E18" s="22"/>
      <c r="F18" s="23"/>
    </row>
    <row r="19" spans="1:7" ht="45" customHeight="1" hidden="1" thickBot="1">
      <c r="A19" s="24" t="s">
        <v>13</v>
      </c>
      <c r="B19" s="15">
        <f>4520-710</f>
        <v>3810</v>
      </c>
      <c r="C19" s="16">
        <v>2400</v>
      </c>
      <c r="D19" s="12">
        <f>3470-710</f>
        <v>2760</v>
      </c>
      <c r="E19" s="25">
        <v>29500</v>
      </c>
      <c r="F19" s="12">
        <f>B19*$G$12</f>
        <v>53340</v>
      </c>
      <c r="G19" s="5"/>
    </row>
    <row r="20" spans="1:7" ht="42" customHeight="1" hidden="1" thickBot="1">
      <c r="A20" s="24" t="s">
        <v>14</v>
      </c>
      <c r="B20" s="26">
        <f>4900-710</f>
        <v>4190</v>
      </c>
      <c r="C20" s="27">
        <v>2400</v>
      </c>
      <c r="D20" s="12">
        <f>3700-710</f>
        <v>2990</v>
      </c>
      <c r="E20" s="17">
        <v>31500</v>
      </c>
      <c r="F20" s="12">
        <f>B20*$G$12</f>
        <v>58660</v>
      </c>
      <c r="G20" s="5"/>
    </row>
    <row r="21" spans="1:7" ht="56.25" customHeight="1" hidden="1" thickBot="1">
      <c r="A21" s="24" t="s">
        <v>15</v>
      </c>
      <c r="B21" s="26">
        <f>4800-710</f>
        <v>4090</v>
      </c>
      <c r="C21" s="27"/>
      <c r="D21" s="12">
        <f>4800-710</f>
        <v>4090</v>
      </c>
      <c r="E21" s="30">
        <v>30000</v>
      </c>
      <c r="F21" s="12">
        <f>B21*$G$12</f>
        <v>57260</v>
      </c>
      <c r="G21" s="5"/>
    </row>
    <row r="22" spans="1:7" ht="22.5" customHeight="1" hidden="1">
      <c r="A22" s="32"/>
      <c r="B22" s="29"/>
      <c r="C22" s="29"/>
      <c r="D22" s="14"/>
      <c r="E22" s="33"/>
      <c r="F22" s="14"/>
      <c r="G22" s="5"/>
    </row>
    <row r="23" spans="1:7" ht="17.25" customHeight="1" hidden="1">
      <c r="A23" s="40" t="s">
        <v>16</v>
      </c>
      <c r="B23" s="41"/>
      <c r="C23" s="41"/>
      <c r="D23" s="41"/>
      <c r="E23" s="41"/>
      <c r="F23" s="41"/>
      <c r="G23" s="5"/>
    </row>
    <row r="24" spans="1:6" ht="14.25" customHeight="1" hidden="1" thickBot="1">
      <c r="A24" s="34"/>
      <c r="B24" s="34"/>
      <c r="C24" s="34"/>
      <c r="D24" s="34"/>
      <c r="E24" s="2"/>
      <c r="F24" s="2"/>
    </row>
    <row r="25" spans="1:6" ht="14.25" customHeight="1" hidden="1">
      <c r="A25" s="42" t="s">
        <v>3</v>
      </c>
      <c r="B25" s="44" t="s">
        <v>4</v>
      </c>
      <c r="C25" s="44" t="s">
        <v>5</v>
      </c>
      <c r="D25" s="44" t="s">
        <v>6</v>
      </c>
      <c r="E25" s="44" t="s">
        <v>7</v>
      </c>
      <c r="F25" s="44" t="s">
        <v>19</v>
      </c>
    </row>
    <row r="26" spans="1:6" ht="36.75" customHeight="1" hidden="1" thickBot="1">
      <c r="A26" s="43"/>
      <c r="B26" s="45"/>
      <c r="C26" s="45"/>
      <c r="D26" s="45"/>
      <c r="E26" s="45"/>
      <c r="F26" s="45"/>
    </row>
    <row r="27" spans="1:6" ht="15.75" hidden="1" thickBot="1">
      <c r="A27" s="6" t="s">
        <v>8</v>
      </c>
      <c r="B27" s="7"/>
      <c r="C27" s="7"/>
      <c r="D27" s="7"/>
      <c r="E27" s="8"/>
      <c r="F27" s="9"/>
    </row>
    <row r="28" spans="1:6" ht="45" hidden="1">
      <c r="A28" s="10" t="s">
        <v>9</v>
      </c>
      <c r="B28" s="11">
        <f>4850-710</f>
        <v>4140</v>
      </c>
      <c r="C28" s="12">
        <v>2600</v>
      </c>
      <c r="D28" s="12">
        <f>3870-710</f>
        <v>3160</v>
      </c>
      <c r="E28" s="13">
        <v>33000</v>
      </c>
      <c r="F28" s="12">
        <f>B28*$G$12</f>
        <v>57960</v>
      </c>
    </row>
    <row r="29" spans="1:6" ht="45" hidden="1">
      <c r="A29" s="10" t="s">
        <v>10</v>
      </c>
      <c r="B29" s="15">
        <f>6250-710</f>
        <v>5540</v>
      </c>
      <c r="C29" s="16">
        <v>2600</v>
      </c>
      <c r="D29" s="12">
        <f>4900-710</f>
        <v>4190</v>
      </c>
      <c r="E29" s="17">
        <v>32000</v>
      </c>
      <c r="F29" s="12">
        <f>B29*$G$12</f>
        <v>77560</v>
      </c>
    </row>
    <row r="30" spans="1:6" ht="45" hidden="1">
      <c r="A30" s="10" t="s">
        <v>11</v>
      </c>
      <c r="B30" s="15">
        <f>5580-710</f>
        <v>4870</v>
      </c>
      <c r="C30" s="16">
        <v>2600</v>
      </c>
      <c r="D30" s="12">
        <f>5580-710</f>
        <v>4870</v>
      </c>
      <c r="E30" s="17">
        <v>35000</v>
      </c>
      <c r="F30" s="12">
        <f>B30*$G$12</f>
        <v>68180</v>
      </c>
    </row>
    <row r="31" spans="1:6" ht="15.75" hidden="1" thickBot="1">
      <c r="A31" s="18" t="s">
        <v>12</v>
      </c>
      <c r="B31" s="19"/>
      <c r="C31" s="20"/>
      <c r="D31" s="21"/>
      <c r="E31" s="22"/>
      <c r="F31" s="23"/>
    </row>
    <row r="32" spans="1:6" ht="45" hidden="1">
      <c r="A32" s="24" t="s">
        <v>13</v>
      </c>
      <c r="B32" s="15">
        <f>4980-710</f>
        <v>4270</v>
      </c>
      <c r="C32" s="16">
        <v>2400</v>
      </c>
      <c r="D32" s="12">
        <f>4100-710</f>
        <v>3390</v>
      </c>
      <c r="E32" s="25">
        <v>29500</v>
      </c>
      <c r="F32" s="12">
        <f>B32*$G$12</f>
        <v>59780</v>
      </c>
    </row>
    <row r="33" spans="1:6" ht="45" hidden="1">
      <c r="A33" s="24" t="s">
        <v>14</v>
      </c>
      <c r="B33" s="26">
        <f>5450-710</f>
        <v>4740</v>
      </c>
      <c r="C33" s="27">
        <v>2400</v>
      </c>
      <c r="D33" s="12">
        <f>4480-710</f>
        <v>3770</v>
      </c>
      <c r="E33" s="17">
        <v>31500</v>
      </c>
      <c r="F33" s="12">
        <f>B33*$G$12</f>
        <v>66360</v>
      </c>
    </row>
    <row r="34" spans="1:6" ht="60.75" hidden="1" thickBot="1">
      <c r="A34" s="24" t="s">
        <v>15</v>
      </c>
      <c r="B34" s="26">
        <f>5450-710</f>
        <v>4740</v>
      </c>
      <c r="C34" s="27"/>
      <c r="D34" s="12">
        <f>5450-710</f>
        <v>4740</v>
      </c>
      <c r="E34" s="30">
        <v>30000</v>
      </c>
      <c r="F34" s="12">
        <f>B34*$G$12</f>
        <v>66360</v>
      </c>
    </row>
    <row r="35" spans="1:6" ht="15.75">
      <c r="A35" s="40" t="s">
        <v>33</v>
      </c>
      <c r="B35" s="41"/>
      <c r="C35" s="41"/>
      <c r="D35" s="41"/>
      <c r="E35" s="41"/>
      <c r="F35" s="41"/>
    </row>
    <row r="36" spans="1:6" ht="15.75" thickBot="1">
      <c r="A36" s="34"/>
      <c r="B36" s="34"/>
      <c r="C36" s="34"/>
      <c r="D36" s="34"/>
      <c r="E36" s="2"/>
      <c r="F36" s="2"/>
    </row>
    <row r="37" spans="1:6" ht="15">
      <c r="A37" s="55" t="s">
        <v>3</v>
      </c>
      <c r="B37" s="53" t="s">
        <v>22</v>
      </c>
      <c r="C37" s="48" t="s">
        <v>5</v>
      </c>
      <c r="D37" s="44" t="s">
        <v>6</v>
      </c>
      <c r="E37" s="44" t="s">
        <v>7</v>
      </c>
      <c r="F37" s="44" t="s">
        <v>19</v>
      </c>
    </row>
    <row r="38" spans="1:6" ht="24" customHeight="1" thickBot="1">
      <c r="A38" s="56"/>
      <c r="B38" s="54"/>
      <c r="C38" s="49"/>
      <c r="D38" s="45"/>
      <c r="E38" s="45"/>
      <c r="F38" s="45"/>
    </row>
    <row r="39" spans="1:6" ht="15.75" thickBot="1">
      <c r="A39" s="57" t="s">
        <v>8</v>
      </c>
      <c r="B39" s="62"/>
      <c r="C39" s="7"/>
      <c r="D39" s="7"/>
      <c r="E39" s="8"/>
      <c r="F39" s="9"/>
    </row>
    <row r="40" spans="1:6" ht="15.75" thickBot="1">
      <c r="A40" s="58" t="s">
        <v>21</v>
      </c>
      <c r="B40" s="63">
        <v>15000</v>
      </c>
      <c r="C40" s="35">
        <v>2600</v>
      </c>
      <c r="D40" s="12">
        <f>3580-710</f>
        <v>2870</v>
      </c>
      <c r="E40" s="13">
        <v>33000</v>
      </c>
      <c r="F40" s="12">
        <f>B40*$G$12</f>
        <v>210000</v>
      </c>
    </row>
    <row r="41" spans="1:6" ht="15.75" thickBot="1">
      <c r="A41" s="58" t="s">
        <v>30</v>
      </c>
      <c r="B41" s="63">
        <v>18600</v>
      </c>
      <c r="C41" s="36">
        <v>2600</v>
      </c>
      <c r="D41" s="12">
        <f>4450-710</f>
        <v>3740</v>
      </c>
      <c r="E41" s="17">
        <v>32000</v>
      </c>
      <c r="F41" s="12">
        <f>B41*$G$12</f>
        <v>260400</v>
      </c>
    </row>
    <row r="42" spans="1:6" ht="15.75" thickBot="1">
      <c r="A42" s="59" t="s">
        <v>12</v>
      </c>
      <c r="B42" s="64"/>
      <c r="C42" s="20"/>
      <c r="D42" s="21"/>
      <c r="E42" s="22"/>
      <c r="F42" s="23"/>
    </row>
    <row r="43" spans="1:6" ht="15.75" thickBot="1">
      <c r="A43" s="60" t="s">
        <v>23</v>
      </c>
      <c r="B43" s="63">
        <v>16000</v>
      </c>
      <c r="C43" s="36">
        <v>2400</v>
      </c>
      <c r="D43" s="12">
        <f>3580-710</f>
        <v>2870</v>
      </c>
      <c r="E43" s="25">
        <v>29500</v>
      </c>
      <c r="F43" s="12">
        <f>B43*$G$12</f>
        <v>224000</v>
      </c>
    </row>
    <row r="44" spans="1:6" ht="15.75" thickBot="1">
      <c r="A44" s="60" t="s">
        <v>24</v>
      </c>
      <c r="B44" s="63">
        <v>16900</v>
      </c>
      <c r="C44" s="37">
        <v>2400</v>
      </c>
      <c r="D44" s="12">
        <f>3780-710</f>
        <v>3070</v>
      </c>
      <c r="E44" s="17">
        <v>31500</v>
      </c>
      <c r="F44" s="12">
        <f>B44*$G$12</f>
        <v>236600</v>
      </c>
    </row>
    <row r="45" spans="1:6" ht="15.75" thickBot="1">
      <c r="A45" s="61" t="s">
        <v>25</v>
      </c>
      <c r="B45" s="65">
        <f>(3650+3650-495-495)*2+6580</f>
        <v>19200</v>
      </c>
      <c r="C45" s="37"/>
      <c r="D45" s="12">
        <f>4950-710</f>
        <v>4240</v>
      </c>
      <c r="E45" s="30">
        <v>30000</v>
      </c>
      <c r="F45" s="12">
        <f>B45*$G$12</f>
        <v>268800</v>
      </c>
    </row>
    <row r="46" spans="1:6" ht="15">
      <c r="A46" s="32"/>
      <c r="B46" s="29"/>
      <c r="C46" s="29"/>
      <c r="D46" s="14"/>
      <c r="E46" s="33"/>
      <c r="F46" s="14"/>
    </row>
    <row r="47" spans="1:6" ht="15.75">
      <c r="A47" s="46" t="s">
        <v>18</v>
      </c>
      <c r="B47" s="47"/>
      <c r="C47" s="47"/>
      <c r="D47" s="47"/>
      <c r="E47" s="47"/>
      <c r="F47" s="47"/>
    </row>
    <row r="48" spans="1:6" ht="15.75">
      <c r="A48" s="46" t="s">
        <v>0</v>
      </c>
      <c r="B48" s="47"/>
      <c r="C48" s="47"/>
      <c r="D48" s="47"/>
      <c r="E48" s="47"/>
      <c r="F48" s="47"/>
    </row>
    <row r="49" spans="1:6" ht="15.75">
      <c r="A49" s="46" t="s">
        <v>32</v>
      </c>
      <c r="B49" s="47"/>
      <c r="C49" s="47" t="s">
        <v>17</v>
      </c>
      <c r="D49" s="47"/>
      <c r="E49" s="47"/>
      <c r="F49" s="47"/>
    </row>
    <row r="50" spans="2:6" ht="15">
      <c r="B50" s="34"/>
      <c r="C50" s="34"/>
      <c r="D50" s="34"/>
      <c r="E50" s="2"/>
      <c r="F50" s="2"/>
    </row>
  </sheetData>
  <sheetProtection/>
  <mergeCells count="27">
    <mergeCell ref="A47:F47"/>
    <mergeCell ref="A48:F48"/>
    <mergeCell ref="A49:F49"/>
    <mergeCell ref="A35:F35"/>
    <mergeCell ref="A37:A38"/>
    <mergeCell ref="B37:B38"/>
    <mergeCell ref="C37:C38"/>
    <mergeCell ref="D37:D38"/>
    <mergeCell ref="E37:E38"/>
    <mergeCell ref="F37:F38"/>
    <mergeCell ref="A23:F23"/>
    <mergeCell ref="A25:A26"/>
    <mergeCell ref="B25:B26"/>
    <mergeCell ref="C25:C26"/>
    <mergeCell ref="D25:D26"/>
    <mergeCell ref="E25:E26"/>
    <mergeCell ref="F25:F26"/>
    <mergeCell ref="A9:F9"/>
    <mergeCell ref="A10:F10"/>
    <mergeCell ref="A12:A13"/>
    <mergeCell ref="B12:B13"/>
    <mergeCell ref="C12:C13"/>
    <mergeCell ref="D12:D13"/>
    <mergeCell ref="E12:E13"/>
    <mergeCell ref="F12:F13"/>
    <mergeCell ref="B7:F7"/>
    <mergeCell ref="A8:E8"/>
  </mergeCells>
  <printOptions/>
  <pageMargins left="0.7" right="0.7" top="0.75" bottom="0.75" header="0.3" footer="0.3"/>
  <pageSetup fitToHeight="0" fitToWidth="1" horizontalDpi="180" verticalDpi="18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50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69.00390625" style="1" customWidth="1"/>
    <col min="2" max="2" width="22.57421875" style="1" customWidth="1"/>
    <col min="3" max="4" width="13.28125" style="1" hidden="1" customWidth="1"/>
    <col min="5" max="6" width="12.421875" style="1" hidden="1" customWidth="1"/>
    <col min="7" max="10" width="9.140625" style="1" customWidth="1"/>
    <col min="11" max="16384" width="9.140625" style="1" customWidth="1"/>
  </cols>
  <sheetData>
    <row r="7" spans="2:6" ht="15">
      <c r="B7" s="38"/>
      <c r="C7" s="39"/>
      <c r="D7" s="39"/>
      <c r="E7" s="39"/>
      <c r="F7" s="39"/>
    </row>
    <row r="8" spans="1:6" ht="15.75">
      <c r="A8" s="52" t="s">
        <v>41</v>
      </c>
      <c r="B8" s="52"/>
      <c r="C8" s="52"/>
      <c r="D8" s="52"/>
      <c r="E8" s="52"/>
      <c r="F8" s="3"/>
    </row>
    <row r="9" spans="1:6" ht="15.75">
      <c r="A9" s="40" t="s">
        <v>26</v>
      </c>
      <c r="B9" s="41"/>
      <c r="C9" s="41"/>
      <c r="D9" s="41"/>
      <c r="E9" s="41"/>
      <c r="F9" s="41"/>
    </row>
    <row r="10" spans="1:6" ht="15.75" hidden="1">
      <c r="A10" s="40" t="s">
        <v>2</v>
      </c>
      <c r="B10" s="41"/>
      <c r="C10" s="41"/>
      <c r="D10" s="41"/>
      <c r="E10" s="41"/>
      <c r="F10" s="41"/>
    </row>
    <row r="11" ht="15" hidden="1">
      <c r="D11" s="4"/>
    </row>
    <row r="12" spans="1:7" ht="18.75" customHeight="1" hidden="1">
      <c r="A12" s="42" t="s">
        <v>3</v>
      </c>
      <c r="B12" s="44" t="s">
        <v>4</v>
      </c>
      <c r="C12" s="44" t="s">
        <v>5</v>
      </c>
      <c r="D12" s="44" t="s">
        <v>6</v>
      </c>
      <c r="E12" s="44" t="s">
        <v>7</v>
      </c>
      <c r="F12" s="44" t="s">
        <v>19</v>
      </c>
      <c r="G12" s="1">
        <v>14</v>
      </c>
    </row>
    <row r="13" spans="1:6" ht="54" customHeight="1" hidden="1" thickBot="1">
      <c r="A13" s="43"/>
      <c r="B13" s="45"/>
      <c r="C13" s="45"/>
      <c r="D13" s="45"/>
      <c r="E13" s="45"/>
      <c r="F13" s="45"/>
    </row>
    <row r="14" spans="1:6" ht="15.75" hidden="1" thickBot="1">
      <c r="A14" s="6" t="s">
        <v>8</v>
      </c>
      <c r="B14" s="7"/>
      <c r="C14" s="7"/>
      <c r="D14" s="7"/>
      <c r="E14" s="8"/>
      <c r="F14" s="9"/>
    </row>
    <row r="15" spans="1:7" ht="51" customHeight="1" hidden="1" thickBot="1">
      <c r="A15" s="10" t="s">
        <v>9</v>
      </c>
      <c r="B15" s="11">
        <f>4250-710</f>
        <v>3540</v>
      </c>
      <c r="C15" s="12">
        <v>2600</v>
      </c>
      <c r="D15" s="12">
        <f>3470-710</f>
        <v>2760</v>
      </c>
      <c r="E15" s="13">
        <v>33000</v>
      </c>
      <c r="F15" s="12">
        <f>B15*$G$12</f>
        <v>49560</v>
      </c>
      <c r="G15" s="5"/>
    </row>
    <row r="16" spans="1:7" ht="45.75" customHeight="1" hidden="1" thickBot="1">
      <c r="A16" s="10" t="s">
        <v>10</v>
      </c>
      <c r="B16" s="15">
        <f>5300-710</f>
        <v>4590</v>
      </c>
      <c r="C16" s="16">
        <v>2600</v>
      </c>
      <c r="D16" s="12">
        <f>4300-710</f>
        <v>3590</v>
      </c>
      <c r="E16" s="17">
        <v>32000</v>
      </c>
      <c r="F16" s="12">
        <f>B16*$G$12</f>
        <v>64260</v>
      </c>
      <c r="G16" s="5"/>
    </row>
    <row r="17" spans="1:7" ht="45" customHeight="1" hidden="1" thickBot="1">
      <c r="A17" s="10" t="s">
        <v>11</v>
      </c>
      <c r="B17" s="15">
        <f>4800-710</f>
        <v>4090</v>
      </c>
      <c r="C17" s="16">
        <v>2600</v>
      </c>
      <c r="D17" s="12">
        <f>4800-710</f>
        <v>4090</v>
      </c>
      <c r="E17" s="17">
        <v>35000</v>
      </c>
      <c r="F17" s="12">
        <f>B17*$G$12</f>
        <v>57260</v>
      </c>
      <c r="G17" s="5"/>
    </row>
    <row r="18" spans="1:6" ht="15.75" hidden="1" thickBot="1">
      <c r="A18" s="18" t="s">
        <v>12</v>
      </c>
      <c r="B18" s="19"/>
      <c r="C18" s="20"/>
      <c r="D18" s="21"/>
      <c r="E18" s="22"/>
      <c r="F18" s="23"/>
    </row>
    <row r="19" spans="1:7" ht="45" customHeight="1" hidden="1" thickBot="1">
      <c r="A19" s="24" t="s">
        <v>13</v>
      </c>
      <c r="B19" s="15">
        <f>4520-710</f>
        <v>3810</v>
      </c>
      <c r="C19" s="16">
        <v>2400</v>
      </c>
      <c r="D19" s="12">
        <f>3470-710</f>
        <v>2760</v>
      </c>
      <c r="E19" s="25">
        <v>29500</v>
      </c>
      <c r="F19" s="12">
        <f>B19*$G$12</f>
        <v>53340</v>
      </c>
      <c r="G19" s="5"/>
    </row>
    <row r="20" spans="1:7" ht="42" customHeight="1" hidden="1" thickBot="1">
      <c r="A20" s="24" t="s">
        <v>14</v>
      </c>
      <c r="B20" s="26">
        <f>4900-710</f>
        <v>4190</v>
      </c>
      <c r="C20" s="27">
        <v>2400</v>
      </c>
      <c r="D20" s="12">
        <f>3700-710</f>
        <v>2990</v>
      </c>
      <c r="E20" s="17">
        <v>31500</v>
      </c>
      <c r="F20" s="12">
        <f>B20*$G$12</f>
        <v>58660</v>
      </c>
      <c r="G20" s="5"/>
    </row>
    <row r="21" spans="1:7" ht="56.25" customHeight="1" hidden="1" thickBot="1">
      <c r="A21" s="24" t="s">
        <v>15</v>
      </c>
      <c r="B21" s="26">
        <f>4800-710</f>
        <v>4090</v>
      </c>
      <c r="C21" s="27"/>
      <c r="D21" s="12">
        <f>4800-710</f>
        <v>4090</v>
      </c>
      <c r="E21" s="30">
        <v>30000</v>
      </c>
      <c r="F21" s="12">
        <f>B21*$G$12</f>
        <v>57260</v>
      </c>
      <c r="G21" s="5"/>
    </row>
    <row r="22" spans="1:7" ht="22.5" customHeight="1" hidden="1">
      <c r="A22" s="32"/>
      <c r="B22" s="29"/>
      <c r="C22" s="29"/>
      <c r="D22" s="14"/>
      <c r="E22" s="33"/>
      <c r="F22" s="14"/>
      <c r="G22" s="5"/>
    </row>
    <row r="23" spans="1:7" ht="17.25" customHeight="1" hidden="1">
      <c r="A23" s="40" t="s">
        <v>16</v>
      </c>
      <c r="B23" s="41"/>
      <c r="C23" s="41"/>
      <c r="D23" s="41"/>
      <c r="E23" s="41"/>
      <c r="F23" s="41"/>
      <c r="G23" s="5"/>
    </row>
    <row r="24" spans="1:6" ht="14.25" customHeight="1" hidden="1" thickBot="1">
      <c r="A24" s="34"/>
      <c r="B24" s="34"/>
      <c r="C24" s="34"/>
      <c r="D24" s="34"/>
      <c r="E24" s="2"/>
      <c r="F24" s="2"/>
    </row>
    <row r="25" spans="1:6" ht="14.25" customHeight="1" hidden="1">
      <c r="A25" s="42" t="s">
        <v>3</v>
      </c>
      <c r="B25" s="44" t="s">
        <v>4</v>
      </c>
      <c r="C25" s="44" t="s">
        <v>5</v>
      </c>
      <c r="D25" s="44" t="s">
        <v>6</v>
      </c>
      <c r="E25" s="44" t="s">
        <v>7</v>
      </c>
      <c r="F25" s="44" t="s">
        <v>19</v>
      </c>
    </row>
    <row r="26" spans="1:6" ht="36.75" customHeight="1" hidden="1" thickBot="1">
      <c r="A26" s="43"/>
      <c r="B26" s="45"/>
      <c r="C26" s="45"/>
      <c r="D26" s="45"/>
      <c r="E26" s="45"/>
      <c r="F26" s="45"/>
    </row>
    <row r="27" spans="1:6" ht="15.75" hidden="1" thickBot="1">
      <c r="A27" s="6" t="s">
        <v>8</v>
      </c>
      <c r="B27" s="7"/>
      <c r="C27" s="7"/>
      <c r="D27" s="7"/>
      <c r="E27" s="8"/>
      <c r="F27" s="9"/>
    </row>
    <row r="28" spans="1:6" ht="45" hidden="1">
      <c r="A28" s="10" t="s">
        <v>9</v>
      </c>
      <c r="B28" s="11">
        <f>4850-710</f>
        <v>4140</v>
      </c>
      <c r="C28" s="12">
        <v>2600</v>
      </c>
      <c r="D28" s="12">
        <f>3870-710</f>
        <v>3160</v>
      </c>
      <c r="E28" s="13">
        <v>33000</v>
      </c>
      <c r="F28" s="12">
        <f>B28*$G$12</f>
        <v>57960</v>
      </c>
    </row>
    <row r="29" spans="1:6" ht="45" hidden="1">
      <c r="A29" s="10" t="s">
        <v>10</v>
      </c>
      <c r="B29" s="15">
        <f>6250-710</f>
        <v>5540</v>
      </c>
      <c r="C29" s="16">
        <v>2600</v>
      </c>
      <c r="D29" s="12">
        <f>4900-710</f>
        <v>4190</v>
      </c>
      <c r="E29" s="17">
        <v>32000</v>
      </c>
      <c r="F29" s="12">
        <f>B29*$G$12</f>
        <v>77560</v>
      </c>
    </row>
    <row r="30" spans="1:6" ht="45" hidden="1">
      <c r="A30" s="10" t="s">
        <v>11</v>
      </c>
      <c r="B30" s="15">
        <f>5580-710</f>
        <v>4870</v>
      </c>
      <c r="C30" s="16">
        <v>2600</v>
      </c>
      <c r="D30" s="12">
        <f>5580-710</f>
        <v>4870</v>
      </c>
      <c r="E30" s="17">
        <v>35000</v>
      </c>
      <c r="F30" s="12">
        <f>B30*$G$12</f>
        <v>68180</v>
      </c>
    </row>
    <row r="31" spans="1:6" ht="15.75" hidden="1" thickBot="1">
      <c r="A31" s="18" t="s">
        <v>12</v>
      </c>
      <c r="B31" s="19"/>
      <c r="C31" s="20"/>
      <c r="D31" s="21"/>
      <c r="E31" s="22"/>
      <c r="F31" s="23"/>
    </row>
    <row r="32" spans="1:6" ht="45" hidden="1">
      <c r="A32" s="24" t="s">
        <v>13</v>
      </c>
      <c r="B32" s="15">
        <f>4980-710</f>
        <v>4270</v>
      </c>
      <c r="C32" s="16">
        <v>2400</v>
      </c>
      <c r="D32" s="12">
        <f>4100-710</f>
        <v>3390</v>
      </c>
      <c r="E32" s="25">
        <v>29500</v>
      </c>
      <c r="F32" s="12">
        <f>B32*$G$12</f>
        <v>59780</v>
      </c>
    </row>
    <row r="33" spans="1:6" ht="45" hidden="1">
      <c r="A33" s="24" t="s">
        <v>14</v>
      </c>
      <c r="B33" s="26">
        <f>5450-710</f>
        <v>4740</v>
      </c>
      <c r="C33" s="27">
        <v>2400</v>
      </c>
      <c r="D33" s="12">
        <f>4480-710</f>
        <v>3770</v>
      </c>
      <c r="E33" s="17">
        <v>31500</v>
      </c>
      <c r="F33" s="12">
        <f>B33*$G$12</f>
        <v>66360</v>
      </c>
    </row>
    <row r="34" spans="1:6" ht="60.75" hidden="1" thickBot="1">
      <c r="A34" s="24" t="s">
        <v>15</v>
      </c>
      <c r="B34" s="26">
        <f>5450-710</f>
        <v>4740</v>
      </c>
      <c r="C34" s="27"/>
      <c r="D34" s="12">
        <f>5450-710</f>
        <v>4740</v>
      </c>
      <c r="E34" s="30">
        <v>30000</v>
      </c>
      <c r="F34" s="12">
        <f>B34*$G$12</f>
        <v>66360</v>
      </c>
    </row>
    <row r="35" spans="1:6" ht="15.75">
      <c r="A35" s="40" t="s">
        <v>33</v>
      </c>
      <c r="B35" s="41"/>
      <c r="C35" s="41"/>
      <c r="D35" s="41"/>
      <c r="E35" s="41"/>
      <c r="F35" s="41"/>
    </row>
    <row r="36" spans="1:6" ht="15.75" thickBot="1">
      <c r="A36" s="34"/>
      <c r="B36" s="34"/>
      <c r="C36" s="34"/>
      <c r="D36" s="34"/>
      <c r="E36" s="2"/>
      <c r="F36" s="2"/>
    </row>
    <row r="37" spans="1:6" ht="15">
      <c r="A37" s="55" t="s">
        <v>3</v>
      </c>
      <c r="B37" s="53" t="s">
        <v>22</v>
      </c>
      <c r="C37" s="48" t="s">
        <v>5</v>
      </c>
      <c r="D37" s="44" t="s">
        <v>6</v>
      </c>
      <c r="E37" s="44" t="s">
        <v>7</v>
      </c>
      <c r="F37" s="44" t="s">
        <v>19</v>
      </c>
    </row>
    <row r="38" spans="1:6" ht="24" customHeight="1" thickBot="1">
      <c r="A38" s="56"/>
      <c r="B38" s="54"/>
      <c r="C38" s="49"/>
      <c r="D38" s="45"/>
      <c r="E38" s="45"/>
      <c r="F38" s="45"/>
    </row>
    <row r="39" spans="1:6" ht="15.75" thickBot="1">
      <c r="A39" s="57" t="s">
        <v>8</v>
      </c>
      <c r="B39" s="62"/>
      <c r="C39" s="7"/>
      <c r="D39" s="7"/>
      <c r="E39" s="8"/>
      <c r="F39" s="9"/>
    </row>
    <row r="40" spans="1:6" ht="15.75" thickBot="1">
      <c r="A40" s="58" t="s">
        <v>21</v>
      </c>
      <c r="B40" s="63">
        <v>18200</v>
      </c>
      <c r="C40" s="35">
        <v>2600</v>
      </c>
      <c r="D40" s="12">
        <f>3580-710</f>
        <v>2870</v>
      </c>
      <c r="E40" s="13">
        <v>33000</v>
      </c>
      <c r="F40" s="12">
        <f>B40*$G$12</f>
        <v>254800</v>
      </c>
    </row>
    <row r="41" spans="1:6" ht="15.75" thickBot="1">
      <c r="A41" s="58" t="s">
        <v>29</v>
      </c>
      <c r="B41" s="63">
        <v>21800</v>
      </c>
      <c r="C41" s="36">
        <v>2600</v>
      </c>
      <c r="D41" s="12">
        <f>4450-710</f>
        <v>3740</v>
      </c>
      <c r="E41" s="17">
        <v>32000</v>
      </c>
      <c r="F41" s="12">
        <f>B41*$G$12</f>
        <v>305200</v>
      </c>
    </row>
    <row r="42" spans="1:6" ht="15.75" thickBot="1">
      <c r="A42" s="59" t="s">
        <v>12</v>
      </c>
      <c r="B42" s="64"/>
      <c r="C42" s="20"/>
      <c r="D42" s="21"/>
      <c r="E42" s="22"/>
      <c r="F42" s="23"/>
    </row>
    <row r="43" spans="1:6" ht="15.75" thickBot="1">
      <c r="A43" s="60" t="s">
        <v>23</v>
      </c>
      <c r="B43" s="63">
        <v>19200</v>
      </c>
      <c r="C43" s="36">
        <v>2400</v>
      </c>
      <c r="D43" s="12">
        <f>3580-710</f>
        <v>2870</v>
      </c>
      <c r="E43" s="25">
        <v>29500</v>
      </c>
      <c r="F43" s="12">
        <f>B43*$G$12</f>
        <v>268800</v>
      </c>
    </row>
    <row r="44" spans="1:6" ht="15.75" thickBot="1">
      <c r="A44" s="60" t="s">
        <v>24</v>
      </c>
      <c r="B44" s="63">
        <v>20100</v>
      </c>
      <c r="C44" s="37">
        <v>2400</v>
      </c>
      <c r="D44" s="12">
        <f>3780-710</f>
        <v>3070</v>
      </c>
      <c r="E44" s="17">
        <v>31500</v>
      </c>
      <c r="F44" s="12">
        <f>B44*$G$12</f>
        <v>281400</v>
      </c>
    </row>
    <row r="45" spans="1:6" ht="15.75" thickBot="1">
      <c r="A45" s="61" t="s">
        <v>25</v>
      </c>
      <c r="B45" s="65">
        <f>(3650+3650-495-495)*2+9780</f>
        <v>22400</v>
      </c>
      <c r="C45" s="37"/>
      <c r="D45" s="12">
        <f>4950-710</f>
        <v>4240</v>
      </c>
      <c r="E45" s="30">
        <v>30000</v>
      </c>
      <c r="F45" s="12">
        <f>B45*$G$12</f>
        <v>313600</v>
      </c>
    </row>
    <row r="46" spans="1:6" ht="15">
      <c r="A46" s="32"/>
      <c r="B46" s="29"/>
      <c r="C46" s="29"/>
      <c r="D46" s="14"/>
      <c r="E46" s="33"/>
      <c r="F46" s="14"/>
    </row>
    <row r="47" spans="1:6" ht="15.75">
      <c r="A47" s="46" t="s">
        <v>18</v>
      </c>
      <c r="B47" s="47"/>
      <c r="C47" s="47"/>
      <c r="D47" s="47"/>
      <c r="E47" s="47"/>
      <c r="F47" s="47"/>
    </row>
    <row r="48" spans="1:6" ht="15.75">
      <c r="A48" s="46" t="s">
        <v>0</v>
      </c>
      <c r="B48" s="47"/>
      <c r="C48" s="47"/>
      <c r="D48" s="47"/>
      <c r="E48" s="47"/>
      <c r="F48" s="47"/>
    </row>
    <row r="49" spans="1:6" ht="15.75">
      <c r="A49" s="46" t="s">
        <v>31</v>
      </c>
      <c r="B49" s="47"/>
      <c r="C49" s="47" t="s">
        <v>17</v>
      </c>
      <c r="D49" s="47"/>
      <c r="E49" s="47"/>
      <c r="F49" s="47"/>
    </row>
    <row r="50" spans="2:6" ht="15">
      <c r="B50" s="34"/>
      <c r="C50" s="34"/>
      <c r="D50" s="34"/>
      <c r="E50" s="2"/>
      <c r="F50" s="2"/>
    </row>
  </sheetData>
  <sheetProtection/>
  <mergeCells count="27">
    <mergeCell ref="B7:F7"/>
    <mergeCell ref="A8:E8"/>
    <mergeCell ref="A9:F9"/>
    <mergeCell ref="A10:F10"/>
    <mergeCell ref="A12:A13"/>
    <mergeCell ref="B12:B13"/>
    <mergeCell ref="C12:C13"/>
    <mergeCell ref="D12:D13"/>
    <mergeCell ref="E12:E13"/>
    <mergeCell ref="F12:F13"/>
    <mergeCell ref="A23:F23"/>
    <mergeCell ref="A25:A26"/>
    <mergeCell ref="B25:B26"/>
    <mergeCell ref="C25:C26"/>
    <mergeCell ref="D25:D26"/>
    <mergeCell ref="E25:E26"/>
    <mergeCell ref="F25:F26"/>
    <mergeCell ref="A47:F47"/>
    <mergeCell ref="A48:F48"/>
    <mergeCell ref="A49:F49"/>
    <mergeCell ref="A35:F35"/>
    <mergeCell ref="A37:A38"/>
    <mergeCell ref="B37:B38"/>
    <mergeCell ref="C37:C38"/>
    <mergeCell ref="D37:D38"/>
    <mergeCell ref="E37:E38"/>
    <mergeCell ref="F37:F38"/>
  </mergeCells>
  <printOptions/>
  <pageMargins left="0.7" right="0.7" top="0.75" bottom="0.75" header="0.3" footer="0.3"/>
  <pageSetup fitToHeight="0" fitToWidth="1" horizontalDpi="180" verticalDpi="18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49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69.00390625" style="1" customWidth="1"/>
    <col min="2" max="2" width="22.57421875" style="1" customWidth="1"/>
    <col min="3" max="4" width="13.28125" style="1" hidden="1" customWidth="1"/>
    <col min="5" max="6" width="12.421875" style="1" hidden="1" customWidth="1"/>
    <col min="7" max="10" width="9.140625" style="1" customWidth="1"/>
    <col min="11" max="16384" width="9.140625" style="1" customWidth="1"/>
  </cols>
  <sheetData>
    <row r="7" spans="2:6" ht="15">
      <c r="B7" s="38"/>
      <c r="C7" s="39"/>
      <c r="D7" s="39"/>
      <c r="E7" s="39"/>
      <c r="F7" s="39"/>
    </row>
    <row r="8" spans="1:6" ht="15.75">
      <c r="A8" s="52" t="s">
        <v>40</v>
      </c>
      <c r="B8" s="52"/>
      <c r="C8" s="52"/>
      <c r="D8" s="52"/>
      <c r="E8" s="52"/>
      <c r="F8" s="3"/>
    </row>
    <row r="9" spans="1:6" ht="15.75">
      <c r="A9" s="40" t="s">
        <v>27</v>
      </c>
      <c r="B9" s="41"/>
      <c r="C9" s="41"/>
      <c r="D9" s="41"/>
      <c r="E9" s="41"/>
      <c r="F9" s="41"/>
    </row>
    <row r="10" spans="1:6" ht="15.75" hidden="1">
      <c r="A10" s="40" t="s">
        <v>2</v>
      </c>
      <c r="B10" s="41"/>
      <c r="C10" s="41"/>
      <c r="D10" s="41"/>
      <c r="E10" s="41"/>
      <c r="F10" s="41"/>
    </row>
    <row r="11" ht="15" hidden="1">
      <c r="D11" s="4"/>
    </row>
    <row r="12" spans="1:7" ht="18.75" customHeight="1" hidden="1">
      <c r="A12" s="42" t="s">
        <v>3</v>
      </c>
      <c r="B12" s="44" t="s">
        <v>4</v>
      </c>
      <c r="C12" s="44" t="s">
        <v>5</v>
      </c>
      <c r="D12" s="44" t="s">
        <v>6</v>
      </c>
      <c r="E12" s="44" t="s">
        <v>7</v>
      </c>
      <c r="F12" s="44" t="s">
        <v>19</v>
      </c>
      <c r="G12" s="1">
        <v>14</v>
      </c>
    </row>
    <row r="13" spans="1:6" ht="54" customHeight="1" hidden="1" thickBot="1">
      <c r="A13" s="43"/>
      <c r="B13" s="45"/>
      <c r="C13" s="45"/>
      <c r="D13" s="45"/>
      <c r="E13" s="45"/>
      <c r="F13" s="45"/>
    </row>
    <row r="14" spans="1:6" ht="15.75" hidden="1" thickBot="1">
      <c r="A14" s="6" t="s">
        <v>8</v>
      </c>
      <c r="B14" s="7"/>
      <c r="C14" s="7"/>
      <c r="D14" s="7"/>
      <c r="E14" s="8"/>
      <c r="F14" s="9"/>
    </row>
    <row r="15" spans="1:7" ht="51" customHeight="1" hidden="1" thickBot="1">
      <c r="A15" s="10" t="s">
        <v>9</v>
      </c>
      <c r="B15" s="11">
        <f>4250-710</f>
        <v>3540</v>
      </c>
      <c r="C15" s="12">
        <v>2600</v>
      </c>
      <c r="D15" s="12">
        <f>3470-710</f>
        <v>2760</v>
      </c>
      <c r="E15" s="13">
        <v>33000</v>
      </c>
      <c r="F15" s="12">
        <f>B15*$G$12</f>
        <v>49560</v>
      </c>
      <c r="G15" s="5"/>
    </row>
    <row r="16" spans="1:7" ht="45.75" customHeight="1" hidden="1" thickBot="1">
      <c r="A16" s="10" t="s">
        <v>10</v>
      </c>
      <c r="B16" s="15">
        <f>5300-710</f>
        <v>4590</v>
      </c>
      <c r="C16" s="16">
        <v>2600</v>
      </c>
      <c r="D16" s="12">
        <f>4300-710</f>
        <v>3590</v>
      </c>
      <c r="E16" s="17">
        <v>32000</v>
      </c>
      <c r="F16" s="12">
        <f>B16*$G$12</f>
        <v>64260</v>
      </c>
      <c r="G16" s="5"/>
    </row>
    <row r="17" spans="1:7" ht="45" customHeight="1" hidden="1" thickBot="1">
      <c r="A17" s="10" t="s">
        <v>11</v>
      </c>
      <c r="B17" s="15">
        <f>4800-710</f>
        <v>4090</v>
      </c>
      <c r="C17" s="16">
        <v>2600</v>
      </c>
      <c r="D17" s="12">
        <f>4800-710</f>
        <v>4090</v>
      </c>
      <c r="E17" s="17">
        <v>35000</v>
      </c>
      <c r="F17" s="12">
        <f>B17*$G$12</f>
        <v>57260</v>
      </c>
      <c r="G17" s="5"/>
    </row>
    <row r="18" spans="1:6" ht="15.75" hidden="1" thickBot="1">
      <c r="A18" s="18" t="s">
        <v>12</v>
      </c>
      <c r="B18" s="19"/>
      <c r="C18" s="20"/>
      <c r="D18" s="21"/>
      <c r="E18" s="22"/>
      <c r="F18" s="23"/>
    </row>
    <row r="19" spans="1:7" ht="45" customHeight="1" hidden="1" thickBot="1">
      <c r="A19" s="24" t="s">
        <v>13</v>
      </c>
      <c r="B19" s="15">
        <f>4520-710</f>
        <v>3810</v>
      </c>
      <c r="C19" s="16">
        <v>2400</v>
      </c>
      <c r="D19" s="12">
        <f>3470-710</f>
        <v>2760</v>
      </c>
      <c r="E19" s="25">
        <v>29500</v>
      </c>
      <c r="F19" s="12">
        <f>B19*$G$12</f>
        <v>53340</v>
      </c>
      <c r="G19" s="5"/>
    </row>
    <row r="20" spans="1:7" ht="42" customHeight="1" hidden="1" thickBot="1">
      <c r="A20" s="24" t="s">
        <v>14</v>
      </c>
      <c r="B20" s="26">
        <f>4900-710</f>
        <v>4190</v>
      </c>
      <c r="C20" s="27">
        <v>2400</v>
      </c>
      <c r="D20" s="12">
        <f>3700-710</f>
        <v>2990</v>
      </c>
      <c r="E20" s="17">
        <v>31500</v>
      </c>
      <c r="F20" s="12">
        <f>B20*$G$12</f>
        <v>58660</v>
      </c>
      <c r="G20" s="5"/>
    </row>
    <row r="21" spans="1:7" ht="56.25" customHeight="1" hidden="1" thickBot="1">
      <c r="A21" s="24" t="s">
        <v>15</v>
      </c>
      <c r="B21" s="26">
        <f>4800-710</f>
        <v>4090</v>
      </c>
      <c r="C21" s="27"/>
      <c r="D21" s="12">
        <f>4800-710</f>
        <v>4090</v>
      </c>
      <c r="E21" s="30">
        <v>30000</v>
      </c>
      <c r="F21" s="12">
        <f>B21*$G$12</f>
        <v>57260</v>
      </c>
      <c r="G21" s="5"/>
    </row>
    <row r="22" spans="1:7" ht="22.5" customHeight="1" hidden="1">
      <c r="A22" s="32"/>
      <c r="B22" s="29"/>
      <c r="C22" s="29"/>
      <c r="D22" s="14"/>
      <c r="E22" s="33"/>
      <c r="F22" s="14"/>
      <c r="G22" s="5"/>
    </row>
    <row r="23" spans="1:7" ht="17.25" customHeight="1" hidden="1">
      <c r="A23" s="40" t="s">
        <v>16</v>
      </c>
      <c r="B23" s="41"/>
      <c r="C23" s="41"/>
      <c r="D23" s="41"/>
      <c r="E23" s="41"/>
      <c r="F23" s="41"/>
      <c r="G23" s="5"/>
    </row>
    <row r="24" spans="1:6" ht="14.25" customHeight="1" hidden="1" thickBot="1">
      <c r="A24" s="34"/>
      <c r="B24" s="34"/>
      <c r="C24" s="34"/>
      <c r="D24" s="34"/>
      <c r="E24" s="2"/>
      <c r="F24" s="2"/>
    </row>
    <row r="25" spans="1:6" ht="14.25" customHeight="1" hidden="1">
      <c r="A25" s="42" t="s">
        <v>3</v>
      </c>
      <c r="B25" s="44" t="s">
        <v>4</v>
      </c>
      <c r="C25" s="44" t="s">
        <v>5</v>
      </c>
      <c r="D25" s="44" t="s">
        <v>6</v>
      </c>
      <c r="E25" s="44" t="s">
        <v>7</v>
      </c>
      <c r="F25" s="44" t="s">
        <v>19</v>
      </c>
    </row>
    <row r="26" spans="1:6" ht="36.75" customHeight="1" hidden="1" thickBot="1">
      <c r="A26" s="43"/>
      <c r="B26" s="45"/>
      <c r="C26" s="45"/>
      <c r="D26" s="45"/>
      <c r="E26" s="45"/>
      <c r="F26" s="45"/>
    </row>
    <row r="27" spans="1:6" ht="15.75" hidden="1" thickBot="1">
      <c r="A27" s="6" t="s">
        <v>8</v>
      </c>
      <c r="B27" s="7"/>
      <c r="C27" s="7"/>
      <c r="D27" s="7"/>
      <c r="E27" s="8"/>
      <c r="F27" s="9"/>
    </row>
    <row r="28" spans="1:6" ht="45" hidden="1">
      <c r="A28" s="10" t="s">
        <v>9</v>
      </c>
      <c r="B28" s="11">
        <f>4850-710</f>
        <v>4140</v>
      </c>
      <c r="C28" s="12">
        <v>2600</v>
      </c>
      <c r="D28" s="12">
        <f>3870-710</f>
        <v>3160</v>
      </c>
      <c r="E28" s="13">
        <v>33000</v>
      </c>
      <c r="F28" s="12">
        <f>B28*$G$12</f>
        <v>57960</v>
      </c>
    </row>
    <row r="29" spans="1:6" ht="45" hidden="1">
      <c r="A29" s="10" t="s">
        <v>10</v>
      </c>
      <c r="B29" s="15">
        <f>6250-710</f>
        <v>5540</v>
      </c>
      <c r="C29" s="16">
        <v>2600</v>
      </c>
      <c r="D29" s="12">
        <f>4900-710</f>
        <v>4190</v>
      </c>
      <c r="E29" s="17">
        <v>32000</v>
      </c>
      <c r="F29" s="12">
        <f>B29*$G$12</f>
        <v>77560</v>
      </c>
    </row>
    <row r="30" spans="1:6" ht="45" hidden="1">
      <c r="A30" s="10" t="s">
        <v>11</v>
      </c>
      <c r="B30" s="15">
        <f>5580-710</f>
        <v>4870</v>
      </c>
      <c r="C30" s="16">
        <v>2600</v>
      </c>
      <c r="D30" s="12">
        <f>5580-710</f>
        <v>4870</v>
      </c>
      <c r="E30" s="17">
        <v>35000</v>
      </c>
      <c r="F30" s="12">
        <f>B30*$G$12</f>
        <v>68180</v>
      </c>
    </row>
    <row r="31" spans="1:6" ht="15.75" hidden="1" thickBot="1">
      <c r="A31" s="18" t="s">
        <v>12</v>
      </c>
      <c r="B31" s="19"/>
      <c r="C31" s="20"/>
      <c r="D31" s="21"/>
      <c r="E31" s="22"/>
      <c r="F31" s="23"/>
    </row>
    <row r="32" spans="1:6" ht="45" hidden="1">
      <c r="A32" s="24" t="s">
        <v>13</v>
      </c>
      <c r="B32" s="15">
        <f>4980-710</f>
        <v>4270</v>
      </c>
      <c r="C32" s="16">
        <v>2400</v>
      </c>
      <c r="D32" s="12">
        <f>4100-710</f>
        <v>3390</v>
      </c>
      <c r="E32" s="25">
        <v>29500</v>
      </c>
      <c r="F32" s="12">
        <f>B32*$G$12</f>
        <v>59780</v>
      </c>
    </row>
    <row r="33" spans="1:6" ht="45" hidden="1">
      <c r="A33" s="24" t="s">
        <v>14</v>
      </c>
      <c r="B33" s="26">
        <f>5450-710</f>
        <v>4740</v>
      </c>
      <c r="C33" s="27">
        <v>2400</v>
      </c>
      <c r="D33" s="12">
        <f>4480-710</f>
        <v>3770</v>
      </c>
      <c r="E33" s="17">
        <v>31500</v>
      </c>
      <c r="F33" s="12">
        <f>B33*$G$12</f>
        <v>66360</v>
      </c>
    </row>
    <row r="34" spans="1:6" ht="60.75" hidden="1" thickBot="1">
      <c r="A34" s="24" t="s">
        <v>15</v>
      </c>
      <c r="B34" s="26">
        <f>5450-710</f>
        <v>4740</v>
      </c>
      <c r="C34" s="27"/>
      <c r="D34" s="12">
        <f>5450-710</f>
        <v>4740</v>
      </c>
      <c r="E34" s="30">
        <v>30000</v>
      </c>
      <c r="F34" s="12">
        <f>B34*$G$12</f>
        <v>66360</v>
      </c>
    </row>
    <row r="35" spans="1:6" ht="15.75">
      <c r="A35" s="40" t="s">
        <v>33</v>
      </c>
      <c r="B35" s="41"/>
      <c r="C35" s="41"/>
      <c r="D35" s="41"/>
      <c r="E35" s="41"/>
      <c r="F35" s="41"/>
    </row>
    <row r="36" spans="1:6" ht="15.75" thickBot="1">
      <c r="A36" s="34"/>
      <c r="B36" s="34"/>
      <c r="C36" s="34"/>
      <c r="D36" s="34"/>
      <c r="E36" s="2"/>
      <c r="F36" s="2"/>
    </row>
    <row r="37" spans="1:6" ht="15">
      <c r="A37" s="55" t="s">
        <v>3</v>
      </c>
      <c r="B37" s="53" t="s">
        <v>28</v>
      </c>
      <c r="C37" s="48" t="s">
        <v>5</v>
      </c>
      <c r="D37" s="44" t="s">
        <v>6</v>
      </c>
      <c r="E37" s="44" t="s">
        <v>7</v>
      </c>
      <c r="F37" s="44" t="s">
        <v>19</v>
      </c>
    </row>
    <row r="38" spans="1:6" ht="24" customHeight="1" thickBot="1">
      <c r="A38" s="56"/>
      <c r="B38" s="54"/>
      <c r="C38" s="49"/>
      <c r="D38" s="45"/>
      <c r="E38" s="45"/>
      <c r="F38" s="45"/>
    </row>
    <row r="39" spans="1:6" ht="15.75" thickBot="1">
      <c r="A39" s="57" t="s">
        <v>8</v>
      </c>
      <c r="B39" s="62"/>
      <c r="C39" s="7"/>
      <c r="D39" s="7"/>
      <c r="E39" s="8"/>
      <c r="F39" s="9"/>
    </row>
    <row r="40" spans="1:6" ht="15.75" thickBot="1">
      <c r="A40" s="58" t="s">
        <v>21</v>
      </c>
      <c r="B40" s="63">
        <v>13150</v>
      </c>
      <c r="C40" s="35">
        <v>2600</v>
      </c>
      <c r="D40" s="12">
        <f>3580-710</f>
        <v>2870</v>
      </c>
      <c r="E40" s="13">
        <v>33000</v>
      </c>
      <c r="F40" s="12">
        <f>B40*$G$12</f>
        <v>184100</v>
      </c>
    </row>
    <row r="41" spans="1:6" ht="15.75" thickBot="1">
      <c r="A41" s="58" t="s">
        <v>23</v>
      </c>
      <c r="B41" s="63">
        <v>15150</v>
      </c>
      <c r="C41" s="36">
        <v>2600</v>
      </c>
      <c r="D41" s="12">
        <f>4450-710</f>
        <v>3740</v>
      </c>
      <c r="E41" s="17">
        <v>32000</v>
      </c>
      <c r="F41" s="12">
        <f>B41*$G$12</f>
        <v>212100</v>
      </c>
    </row>
    <row r="42" spans="1:6" ht="15.75" thickBot="1">
      <c r="A42" s="59" t="s">
        <v>12</v>
      </c>
      <c r="B42" s="64"/>
      <c r="C42" s="20"/>
      <c r="D42" s="21"/>
      <c r="E42" s="22"/>
      <c r="F42" s="23"/>
    </row>
    <row r="43" spans="1:6" ht="15.75" thickBot="1">
      <c r="A43" s="60" t="s">
        <v>23</v>
      </c>
      <c r="B43" s="63">
        <v>14150</v>
      </c>
      <c r="C43" s="36">
        <v>2400</v>
      </c>
      <c r="D43" s="12">
        <f>3580-710</f>
        <v>2870</v>
      </c>
      <c r="E43" s="25">
        <v>29500</v>
      </c>
      <c r="F43" s="12">
        <f>B43*$G$12</f>
        <v>198100</v>
      </c>
    </row>
    <row r="44" spans="1:6" ht="15.75" thickBot="1">
      <c r="A44" s="61" t="s">
        <v>24</v>
      </c>
      <c r="B44" s="65">
        <v>14650</v>
      </c>
      <c r="C44" s="37">
        <v>2400</v>
      </c>
      <c r="D44" s="12">
        <f>3780-710</f>
        <v>3070</v>
      </c>
      <c r="E44" s="17">
        <v>31500</v>
      </c>
      <c r="F44" s="12">
        <f>B44*$G$12</f>
        <v>205100</v>
      </c>
    </row>
    <row r="45" spans="1:6" ht="15">
      <c r="A45" s="32"/>
      <c r="B45" s="29"/>
      <c r="C45" s="29"/>
      <c r="D45" s="14"/>
      <c r="E45" s="33"/>
      <c r="F45" s="14"/>
    </row>
    <row r="46" spans="1:6" ht="15.75">
      <c r="A46" s="46" t="s">
        <v>18</v>
      </c>
      <c r="B46" s="47"/>
      <c r="C46" s="47"/>
      <c r="D46" s="47"/>
      <c r="E46" s="47"/>
      <c r="F46" s="47"/>
    </row>
    <row r="47" spans="1:6" ht="15.75">
      <c r="A47" s="46" t="s">
        <v>0</v>
      </c>
      <c r="B47" s="47"/>
      <c r="C47" s="47"/>
      <c r="D47" s="47"/>
      <c r="E47" s="47"/>
      <c r="F47" s="47"/>
    </row>
    <row r="48" spans="1:6" ht="15.75">
      <c r="A48" s="46" t="s">
        <v>31</v>
      </c>
      <c r="B48" s="47"/>
      <c r="C48" s="47" t="s">
        <v>17</v>
      </c>
      <c r="D48" s="47"/>
      <c r="E48" s="47"/>
      <c r="F48" s="47"/>
    </row>
    <row r="49" spans="2:6" ht="15">
      <c r="B49" s="34"/>
      <c r="C49" s="34"/>
      <c r="D49" s="34"/>
      <c r="E49" s="2"/>
      <c r="F49" s="2"/>
    </row>
  </sheetData>
  <sheetProtection/>
  <mergeCells count="27">
    <mergeCell ref="B7:F7"/>
    <mergeCell ref="A8:E8"/>
    <mergeCell ref="A9:F9"/>
    <mergeCell ref="A10:F10"/>
    <mergeCell ref="A12:A13"/>
    <mergeCell ref="B12:B13"/>
    <mergeCell ref="C12:C13"/>
    <mergeCell ref="D12:D13"/>
    <mergeCell ref="E12:E13"/>
    <mergeCell ref="F12:F13"/>
    <mergeCell ref="A23:F23"/>
    <mergeCell ref="A25:A26"/>
    <mergeCell ref="B25:B26"/>
    <mergeCell ref="C25:C26"/>
    <mergeCell ref="D25:D26"/>
    <mergeCell ref="E25:E26"/>
    <mergeCell ref="F25:F26"/>
    <mergeCell ref="A46:F46"/>
    <mergeCell ref="A47:F47"/>
    <mergeCell ref="A48:F48"/>
    <mergeCell ref="A35:F35"/>
    <mergeCell ref="A37:A38"/>
    <mergeCell ref="B37:B38"/>
    <mergeCell ref="C37:C38"/>
    <mergeCell ref="D37:D38"/>
    <mergeCell ref="E37:E38"/>
    <mergeCell ref="F37:F38"/>
  </mergeCells>
  <printOptions/>
  <pageMargins left="0.7" right="0.7" top="0.75" bottom="0.75" header="0.3" footer="0.3"/>
  <pageSetup fitToHeight="0" fitToWidth="1" horizontalDpi="180" verticalDpi="18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26"/>
  <sheetViews>
    <sheetView zoomScalePageLayoutView="0" workbookViewId="0" topLeftCell="A1">
      <selection activeCell="I11" sqref="I11"/>
    </sheetView>
  </sheetViews>
  <sheetFormatPr defaultColWidth="8.8515625" defaultRowHeight="12.75"/>
  <cols>
    <col min="1" max="1" width="60.140625" style="1" customWidth="1"/>
    <col min="2" max="2" width="12.57421875" style="1" customWidth="1"/>
    <col min="3" max="3" width="13.28125" style="1" hidden="1" customWidth="1"/>
    <col min="4" max="4" width="13.28125" style="1" customWidth="1"/>
    <col min="5" max="5" width="12.421875" style="1" hidden="1" customWidth="1"/>
    <col min="6" max="6" width="12.421875" style="1" customWidth="1"/>
    <col min="7" max="7" width="9.140625" style="1" customWidth="1"/>
    <col min="8" max="8" width="13.00390625" style="1" customWidth="1"/>
    <col min="9" max="14" width="9.140625" style="1" customWidth="1"/>
    <col min="15" max="16384" width="8.8515625" style="1" customWidth="1"/>
  </cols>
  <sheetData>
    <row r="7" spans="2:6" ht="15">
      <c r="B7" s="38"/>
      <c r="C7" s="39"/>
      <c r="D7" s="39"/>
      <c r="E7" s="39"/>
      <c r="F7" s="39"/>
    </row>
    <row r="8" spans="1:6" ht="15.75">
      <c r="A8" s="40" t="s">
        <v>1</v>
      </c>
      <c r="B8" s="40"/>
      <c r="C8" s="40"/>
      <c r="D8" s="40"/>
      <c r="E8" s="40"/>
      <c r="F8" s="3"/>
    </row>
    <row r="9" spans="1:6" ht="15.75">
      <c r="A9" s="40" t="s">
        <v>37</v>
      </c>
      <c r="B9" s="41"/>
      <c r="C9" s="41"/>
      <c r="D9" s="41"/>
      <c r="E9" s="41"/>
      <c r="F9" s="41"/>
    </row>
    <row r="10" spans="1:6" ht="15.75">
      <c r="A10" s="40" t="s">
        <v>33</v>
      </c>
      <c r="B10" s="41"/>
      <c r="C10" s="41"/>
      <c r="D10" s="41"/>
      <c r="E10" s="41"/>
      <c r="F10" s="41"/>
    </row>
    <row r="11" spans="1:6" ht="15.75" thickBot="1">
      <c r="A11" s="34"/>
      <c r="B11" s="34"/>
      <c r="C11" s="34"/>
      <c r="D11" s="34"/>
      <c r="E11" s="2"/>
      <c r="F11" s="2"/>
    </row>
    <row r="12" spans="1:6" ht="15">
      <c r="A12" s="42" t="s">
        <v>3</v>
      </c>
      <c r="B12" s="44" t="s">
        <v>4</v>
      </c>
      <c r="C12" s="44" t="s">
        <v>5</v>
      </c>
      <c r="D12" s="44" t="s">
        <v>6</v>
      </c>
      <c r="E12" s="44" t="s">
        <v>7</v>
      </c>
      <c r="F12" s="44" t="s">
        <v>36</v>
      </c>
    </row>
    <row r="13" spans="1:6" ht="24" customHeight="1" thickBot="1">
      <c r="A13" s="43"/>
      <c r="B13" s="45"/>
      <c r="C13" s="45"/>
      <c r="D13" s="45"/>
      <c r="E13" s="45"/>
      <c r="F13" s="45"/>
    </row>
    <row r="14" spans="1:6" ht="15.75" thickBot="1">
      <c r="A14" s="6" t="s">
        <v>8</v>
      </c>
      <c r="B14" s="7"/>
      <c r="C14" s="7"/>
      <c r="D14" s="7"/>
      <c r="E14" s="8"/>
      <c r="F14" s="9"/>
    </row>
    <row r="15" spans="1:6" ht="45.75" thickBot="1">
      <c r="A15" s="10" t="s">
        <v>9</v>
      </c>
      <c r="B15" s="11">
        <v>4250</v>
      </c>
      <c r="C15" s="12">
        <v>2600</v>
      </c>
      <c r="D15" s="12">
        <v>3300</v>
      </c>
      <c r="E15" s="13">
        <v>33000</v>
      </c>
      <c r="F15" s="12">
        <f>B15*10</f>
        <v>42500</v>
      </c>
    </row>
    <row r="16" spans="1:6" ht="45.75" thickBot="1">
      <c r="A16" s="10" t="s">
        <v>10</v>
      </c>
      <c r="B16" s="15">
        <v>5300</v>
      </c>
      <c r="C16" s="16">
        <v>2600</v>
      </c>
      <c r="D16" s="12">
        <v>4200</v>
      </c>
      <c r="E16" s="17">
        <v>32000</v>
      </c>
      <c r="F16" s="12">
        <f>B16*10</f>
        <v>53000</v>
      </c>
    </row>
    <row r="17" spans="1:6" ht="45.75" thickBot="1">
      <c r="A17" s="10" t="s">
        <v>11</v>
      </c>
      <c r="B17" s="15">
        <v>4750</v>
      </c>
      <c r="C17" s="16">
        <v>2600</v>
      </c>
      <c r="D17" s="12">
        <v>4750</v>
      </c>
      <c r="E17" s="17">
        <v>35000</v>
      </c>
      <c r="F17" s="12">
        <f>B17*10</f>
        <v>47500</v>
      </c>
    </row>
    <row r="18" spans="1:6" ht="15.75" thickBot="1">
      <c r="A18" s="18" t="s">
        <v>12</v>
      </c>
      <c r="B18" s="19"/>
      <c r="C18" s="20"/>
      <c r="D18" s="21"/>
      <c r="E18" s="22"/>
      <c r="F18" s="23"/>
    </row>
    <row r="19" spans="1:6" ht="45.75" thickBot="1">
      <c r="A19" s="24" t="s">
        <v>13</v>
      </c>
      <c r="B19" s="15">
        <v>4450</v>
      </c>
      <c r="C19" s="16">
        <v>2400</v>
      </c>
      <c r="D19" s="12">
        <v>3300</v>
      </c>
      <c r="E19" s="25">
        <v>29500</v>
      </c>
      <c r="F19" s="12">
        <f>B19*10</f>
        <v>44500</v>
      </c>
    </row>
    <row r="20" spans="1:6" ht="60.75" thickBot="1">
      <c r="A20" s="24" t="s">
        <v>14</v>
      </c>
      <c r="B20" s="26">
        <v>4850</v>
      </c>
      <c r="C20" s="27">
        <v>2400</v>
      </c>
      <c r="D20" s="12">
        <v>3500</v>
      </c>
      <c r="E20" s="17">
        <v>31500</v>
      </c>
      <c r="F20" s="12">
        <f>B20*10</f>
        <v>48500</v>
      </c>
    </row>
    <row r="21" spans="1:6" ht="60.75" thickBot="1">
      <c r="A21" s="66" t="s">
        <v>15</v>
      </c>
      <c r="B21" s="67">
        <v>4750</v>
      </c>
      <c r="C21" s="68"/>
      <c r="D21" s="69">
        <v>4750</v>
      </c>
      <c r="E21" s="30">
        <v>30000</v>
      </c>
      <c r="F21" s="69">
        <f>B21*10</f>
        <v>47500</v>
      </c>
    </row>
    <row r="22" spans="1:6" ht="15">
      <c r="A22" s="32"/>
      <c r="B22" s="29"/>
      <c r="C22" s="29"/>
      <c r="D22" s="14"/>
      <c r="E22" s="33"/>
      <c r="F22" s="14"/>
    </row>
    <row r="23" spans="1:6" ht="15.75">
      <c r="A23" s="50" t="s">
        <v>35</v>
      </c>
      <c r="B23" s="51"/>
      <c r="C23" s="51"/>
      <c r="D23" s="51"/>
      <c r="E23" s="51"/>
      <c r="F23" s="51"/>
    </row>
    <row r="24" spans="1:6" ht="15.75">
      <c r="A24" s="50" t="s">
        <v>0</v>
      </c>
      <c r="B24" s="51"/>
      <c r="C24" s="51"/>
      <c r="D24" s="51"/>
      <c r="E24" s="51"/>
      <c r="F24" s="51"/>
    </row>
    <row r="25" spans="1:6" ht="15.75">
      <c r="A25" s="50" t="s">
        <v>34</v>
      </c>
      <c r="B25" s="51"/>
      <c r="C25" s="51" t="s">
        <v>17</v>
      </c>
      <c r="D25" s="51"/>
      <c r="E25" s="51"/>
      <c r="F25" s="51"/>
    </row>
    <row r="26" spans="2:6" ht="15">
      <c r="B26" s="34"/>
      <c r="C26" s="34"/>
      <c r="D26" s="34"/>
      <c r="E26" s="2"/>
      <c r="F26" s="2"/>
    </row>
  </sheetData>
  <sheetProtection/>
  <mergeCells count="13">
    <mergeCell ref="A23:F23"/>
    <mergeCell ref="A24:F24"/>
    <mergeCell ref="A25:F25"/>
    <mergeCell ref="A9:F9"/>
    <mergeCell ref="A10:F10"/>
    <mergeCell ref="A12:A13"/>
    <mergeCell ref="B12:B13"/>
    <mergeCell ref="C12:C13"/>
    <mergeCell ref="D12:D13"/>
    <mergeCell ref="E12:E13"/>
    <mergeCell ref="F12:F13"/>
    <mergeCell ref="B7:F7"/>
    <mergeCell ref="A8:E8"/>
  </mergeCells>
  <printOptions/>
  <pageMargins left="0.7" right="0.7" top="0.75" bottom="0.75" header="0.3" footer="0.3"/>
  <pageSetup fitToHeight="0" fitToWidth="1" horizontalDpi="180" verticalDpi="18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51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1" width="60.140625" style="1" customWidth="1"/>
    <col min="2" max="2" width="12.57421875" style="1" customWidth="1"/>
    <col min="3" max="3" width="13.28125" style="1" hidden="1" customWidth="1"/>
    <col min="4" max="4" width="13.28125" style="1" customWidth="1"/>
    <col min="5" max="5" width="12.421875" style="1" hidden="1" customWidth="1"/>
    <col min="6" max="6" width="13.28125" style="1" customWidth="1"/>
    <col min="7" max="7" width="9.140625" style="1" customWidth="1"/>
    <col min="8" max="8" width="13.00390625" style="1" customWidth="1"/>
    <col min="9" max="13" width="9.140625" style="1" customWidth="1"/>
    <col min="14" max="16384" width="9.140625" style="1" customWidth="1"/>
  </cols>
  <sheetData>
    <row r="7" spans="2:6" ht="15">
      <c r="B7" s="38"/>
      <c r="C7" s="39"/>
      <c r="D7" s="39"/>
      <c r="E7" s="39"/>
      <c r="F7" s="39"/>
    </row>
    <row r="8" spans="1:6" ht="15.75">
      <c r="A8" s="40" t="s">
        <v>1</v>
      </c>
      <c r="B8" s="40"/>
      <c r="C8" s="40"/>
      <c r="D8" s="40"/>
      <c r="E8" s="40"/>
      <c r="F8" s="3"/>
    </row>
    <row r="9" spans="1:6" ht="15.75">
      <c r="A9" s="40" t="s">
        <v>38</v>
      </c>
      <c r="B9" s="41"/>
      <c r="C9" s="41"/>
      <c r="D9" s="41"/>
      <c r="E9" s="41"/>
      <c r="F9" s="41"/>
    </row>
    <row r="10" spans="1:6" ht="15.75" hidden="1">
      <c r="A10" s="40" t="s">
        <v>2</v>
      </c>
      <c r="B10" s="41"/>
      <c r="C10" s="41"/>
      <c r="D10" s="41"/>
      <c r="E10" s="41"/>
      <c r="F10" s="41"/>
    </row>
    <row r="11" ht="15" hidden="1">
      <c r="D11" s="4"/>
    </row>
    <row r="12" spans="1:10" ht="18.75" customHeight="1" hidden="1">
      <c r="A12" s="42" t="s">
        <v>3</v>
      </c>
      <c r="B12" s="44" t="s">
        <v>4</v>
      </c>
      <c r="C12" s="44" t="s">
        <v>5</v>
      </c>
      <c r="D12" s="44" t="s">
        <v>6</v>
      </c>
      <c r="E12" s="44" t="s">
        <v>7</v>
      </c>
      <c r="F12" s="44" t="s">
        <v>19</v>
      </c>
      <c r="G12" s="1">
        <v>14</v>
      </c>
      <c r="I12" s="5">
        <v>764</v>
      </c>
      <c r="J12" s="1">
        <v>1474</v>
      </c>
    </row>
    <row r="13" spans="1:6" ht="54" customHeight="1" hidden="1" thickBot="1">
      <c r="A13" s="43"/>
      <c r="B13" s="45"/>
      <c r="C13" s="45"/>
      <c r="D13" s="45"/>
      <c r="E13" s="45"/>
      <c r="F13" s="45"/>
    </row>
    <row r="14" spans="1:8" ht="15.75" hidden="1" thickBot="1">
      <c r="A14" s="6" t="s">
        <v>8</v>
      </c>
      <c r="B14" s="7"/>
      <c r="C14" s="7"/>
      <c r="D14" s="7"/>
      <c r="E14" s="8"/>
      <c r="F14" s="9"/>
      <c r="H14" s="5"/>
    </row>
    <row r="15" spans="1:9" ht="51" customHeight="1" hidden="1" thickBot="1">
      <c r="A15" s="10" t="s">
        <v>9</v>
      </c>
      <c r="B15" s="11">
        <f>4250-710</f>
        <v>3540</v>
      </c>
      <c r="C15" s="12">
        <v>2600</v>
      </c>
      <c r="D15" s="12">
        <f>3470-710</f>
        <v>2760</v>
      </c>
      <c r="E15" s="13">
        <v>33000</v>
      </c>
      <c r="F15" s="12">
        <f>B15*$G$12</f>
        <v>49560</v>
      </c>
      <c r="G15" s="5"/>
      <c r="H15" s="7"/>
      <c r="I15" s="14"/>
    </row>
    <row r="16" spans="1:9" ht="45.75" customHeight="1" hidden="1" thickBot="1">
      <c r="A16" s="10" t="s">
        <v>10</v>
      </c>
      <c r="B16" s="15">
        <f>5300-710</f>
        <v>4590</v>
      </c>
      <c r="C16" s="16">
        <v>2600</v>
      </c>
      <c r="D16" s="12">
        <f>4300-710</f>
        <v>3590</v>
      </c>
      <c r="E16" s="17">
        <v>32000</v>
      </c>
      <c r="F16" s="12">
        <f>B16*$G$12</f>
        <v>64260</v>
      </c>
      <c r="G16" s="5"/>
      <c r="H16" s="7"/>
      <c r="I16" s="14"/>
    </row>
    <row r="17" spans="1:9" ht="45" customHeight="1" hidden="1" thickBot="1">
      <c r="A17" s="10" t="s">
        <v>11</v>
      </c>
      <c r="B17" s="15">
        <f>4800-710</f>
        <v>4090</v>
      </c>
      <c r="C17" s="16">
        <v>2600</v>
      </c>
      <c r="D17" s="12">
        <f>4800-710</f>
        <v>4090</v>
      </c>
      <c r="E17" s="17">
        <v>35000</v>
      </c>
      <c r="F17" s="12">
        <f>B17*$G$12</f>
        <v>57260</v>
      </c>
      <c r="G17" s="5"/>
      <c r="H17" s="7"/>
      <c r="I17" s="14"/>
    </row>
    <row r="18" spans="1:9" ht="15.75" hidden="1" thickBot="1">
      <c r="A18" s="18" t="s">
        <v>12</v>
      </c>
      <c r="B18" s="19"/>
      <c r="C18" s="20"/>
      <c r="D18" s="21"/>
      <c r="E18" s="22"/>
      <c r="F18" s="23"/>
      <c r="H18" s="7"/>
      <c r="I18" s="14"/>
    </row>
    <row r="19" spans="1:9" ht="45" customHeight="1" hidden="1" thickBot="1">
      <c r="A19" s="24" t="s">
        <v>13</v>
      </c>
      <c r="B19" s="15">
        <f>4520-710</f>
        <v>3810</v>
      </c>
      <c r="C19" s="16">
        <v>2400</v>
      </c>
      <c r="D19" s="12">
        <f>3470-710</f>
        <v>2760</v>
      </c>
      <c r="E19" s="25">
        <v>29500</v>
      </c>
      <c r="F19" s="12">
        <f>B19*$G$12</f>
        <v>53340</v>
      </c>
      <c r="G19" s="5"/>
      <c r="H19" s="7"/>
      <c r="I19" s="14"/>
    </row>
    <row r="20" spans="1:9" ht="42" customHeight="1" hidden="1" thickBot="1">
      <c r="A20" s="24" t="s">
        <v>14</v>
      </c>
      <c r="B20" s="26">
        <f>4900-710</f>
        <v>4190</v>
      </c>
      <c r="C20" s="27">
        <v>2400</v>
      </c>
      <c r="D20" s="12">
        <f>3700-710</f>
        <v>2990</v>
      </c>
      <c r="E20" s="17">
        <v>31500</v>
      </c>
      <c r="F20" s="12">
        <f>B20*$G$12</f>
        <v>58660</v>
      </c>
      <c r="G20" s="5"/>
      <c r="H20" s="28"/>
      <c r="I20" s="29"/>
    </row>
    <row r="21" spans="1:9" ht="56.25" customHeight="1" hidden="1" thickBot="1">
      <c r="A21" s="24" t="s">
        <v>15</v>
      </c>
      <c r="B21" s="26">
        <f>4800-710</f>
        <v>4090</v>
      </c>
      <c r="C21" s="27"/>
      <c r="D21" s="12">
        <f>4800-710</f>
        <v>4090</v>
      </c>
      <c r="E21" s="30">
        <v>30000</v>
      </c>
      <c r="F21" s="12">
        <f>B21*$G$12</f>
        <v>57260</v>
      </c>
      <c r="G21" s="5"/>
      <c r="H21" s="28"/>
      <c r="I21" s="31"/>
    </row>
    <row r="22" spans="1:9" ht="22.5" customHeight="1" hidden="1">
      <c r="A22" s="32"/>
      <c r="B22" s="29"/>
      <c r="C22" s="29"/>
      <c r="D22" s="14"/>
      <c r="E22" s="33"/>
      <c r="F22" s="14"/>
      <c r="G22" s="5"/>
      <c r="H22" s="28"/>
      <c r="I22" s="31"/>
    </row>
    <row r="23" spans="1:9" ht="17.25" customHeight="1" hidden="1">
      <c r="A23" s="40" t="s">
        <v>16</v>
      </c>
      <c r="B23" s="41"/>
      <c r="C23" s="41"/>
      <c r="D23" s="41"/>
      <c r="E23" s="41"/>
      <c r="F23" s="41"/>
      <c r="G23" s="5"/>
      <c r="H23" s="28"/>
      <c r="I23" s="31"/>
    </row>
    <row r="24" spans="1:8" ht="14.25" customHeight="1" hidden="1" thickBot="1">
      <c r="A24" s="34"/>
      <c r="B24" s="34"/>
      <c r="C24" s="34"/>
      <c r="D24" s="34"/>
      <c r="E24" s="2"/>
      <c r="F24" s="2"/>
      <c r="H24" s="28"/>
    </row>
    <row r="25" spans="1:6" ht="14.25" customHeight="1" hidden="1">
      <c r="A25" s="42" t="s">
        <v>3</v>
      </c>
      <c r="B25" s="44" t="s">
        <v>4</v>
      </c>
      <c r="C25" s="44" t="s">
        <v>5</v>
      </c>
      <c r="D25" s="44" t="s">
        <v>6</v>
      </c>
      <c r="E25" s="44" t="s">
        <v>7</v>
      </c>
      <c r="F25" s="44" t="s">
        <v>19</v>
      </c>
    </row>
    <row r="26" spans="1:6" ht="36.75" customHeight="1" hidden="1" thickBot="1">
      <c r="A26" s="43"/>
      <c r="B26" s="45"/>
      <c r="C26" s="45"/>
      <c r="D26" s="45"/>
      <c r="E26" s="45"/>
      <c r="F26" s="45"/>
    </row>
    <row r="27" spans="1:6" ht="15.75" hidden="1" thickBot="1">
      <c r="A27" s="6" t="s">
        <v>8</v>
      </c>
      <c r="B27" s="7"/>
      <c r="C27" s="7"/>
      <c r="D27" s="7"/>
      <c r="E27" s="8"/>
      <c r="F27" s="9"/>
    </row>
    <row r="28" spans="1:6" ht="45" hidden="1">
      <c r="A28" s="10" t="s">
        <v>9</v>
      </c>
      <c r="B28" s="11">
        <f>4850-710</f>
        <v>4140</v>
      </c>
      <c r="C28" s="12">
        <v>2600</v>
      </c>
      <c r="D28" s="12">
        <f>3870-710</f>
        <v>3160</v>
      </c>
      <c r="E28" s="13">
        <v>33000</v>
      </c>
      <c r="F28" s="12">
        <f>B28*$G$12</f>
        <v>57960</v>
      </c>
    </row>
    <row r="29" spans="1:6" ht="45" hidden="1">
      <c r="A29" s="10" t="s">
        <v>10</v>
      </c>
      <c r="B29" s="15">
        <f>6250-710</f>
        <v>5540</v>
      </c>
      <c r="C29" s="16">
        <v>2600</v>
      </c>
      <c r="D29" s="12">
        <f>4900-710</f>
        <v>4190</v>
      </c>
      <c r="E29" s="17">
        <v>32000</v>
      </c>
      <c r="F29" s="12">
        <f>B29*$G$12</f>
        <v>77560</v>
      </c>
    </row>
    <row r="30" spans="1:6" ht="45" hidden="1">
      <c r="A30" s="10" t="s">
        <v>11</v>
      </c>
      <c r="B30" s="15">
        <f>5580-710</f>
        <v>4870</v>
      </c>
      <c r="C30" s="16">
        <v>2600</v>
      </c>
      <c r="D30" s="12">
        <f>5580-710</f>
        <v>4870</v>
      </c>
      <c r="E30" s="17">
        <v>35000</v>
      </c>
      <c r="F30" s="12">
        <f>B30*$G$12</f>
        <v>68180</v>
      </c>
    </row>
    <row r="31" spans="1:6" ht="15.75" hidden="1" thickBot="1">
      <c r="A31" s="18" t="s">
        <v>12</v>
      </c>
      <c r="B31" s="19"/>
      <c r="C31" s="20"/>
      <c r="D31" s="21"/>
      <c r="E31" s="22"/>
      <c r="F31" s="23"/>
    </row>
    <row r="32" spans="1:6" ht="45" hidden="1">
      <c r="A32" s="24" t="s">
        <v>13</v>
      </c>
      <c r="B32" s="15">
        <f>4980-710</f>
        <v>4270</v>
      </c>
      <c r="C32" s="16">
        <v>2400</v>
      </c>
      <c r="D32" s="12">
        <f>4100-710</f>
        <v>3390</v>
      </c>
      <c r="E32" s="25">
        <v>29500</v>
      </c>
      <c r="F32" s="12">
        <f>B32*$G$12</f>
        <v>59780</v>
      </c>
    </row>
    <row r="33" spans="1:6" ht="60" hidden="1">
      <c r="A33" s="24" t="s">
        <v>14</v>
      </c>
      <c r="B33" s="26">
        <f>5450-710</f>
        <v>4740</v>
      </c>
      <c r="C33" s="27">
        <v>2400</v>
      </c>
      <c r="D33" s="12">
        <f>4480-710</f>
        <v>3770</v>
      </c>
      <c r="E33" s="17">
        <v>31500</v>
      </c>
      <c r="F33" s="12">
        <f>B33*$G$12</f>
        <v>66360</v>
      </c>
    </row>
    <row r="34" spans="1:6" ht="60.75" hidden="1" thickBot="1">
      <c r="A34" s="24" t="s">
        <v>15</v>
      </c>
      <c r="B34" s="26">
        <f>5450-710</f>
        <v>4740</v>
      </c>
      <c r="C34" s="27"/>
      <c r="D34" s="12">
        <f>5450-710</f>
        <v>4740</v>
      </c>
      <c r="E34" s="30">
        <v>30000</v>
      </c>
      <c r="F34" s="12">
        <f>B34*$G$12</f>
        <v>66360</v>
      </c>
    </row>
    <row r="35" spans="1:6" ht="15.75">
      <c r="A35" s="40" t="s">
        <v>33</v>
      </c>
      <c r="B35" s="41"/>
      <c r="C35" s="41"/>
      <c r="D35" s="41"/>
      <c r="E35" s="41"/>
      <c r="F35" s="41"/>
    </row>
    <row r="36" spans="1:6" ht="15.75" thickBot="1">
      <c r="A36" s="34"/>
      <c r="B36" s="34"/>
      <c r="C36" s="34"/>
      <c r="D36" s="34"/>
      <c r="E36" s="2"/>
      <c r="F36" s="2"/>
    </row>
    <row r="37" spans="1:6" ht="15">
      <c r="A37" s="42" t="s">
        <v>3</v>
      </c>
      <c r="B37" s="44" t="s">
        <v>4</v>
      </c>
      <c r="C37" s="44" t="s">
        <v>5</v>
      </c>
      <c r="D37" s="44" t="s">
        <v>6</v>
      </c>
      <c r="E37" s="44" t="s">
        <v>7</v>
      </c>
      <c r="F37" s="44" t="s">
        <v>19</v>
      </c>
    </row>
    <row r="38" spans="1:6" ht="24" customHeight="1" thickBot="1">
      <c r="A38" s="43"/>
      <c r="B38" s="45"/>
      <c r="C38" s="45"/>
      <c r="D38" s="45"/>
      <c r="E38" s="45"/>
      <c r="F38" s="45"/>
    </row>
    <row r="39" spans="1:6" ht="15.75" thickBot="1">
      <c r="A39" s="6" t="s">
        <v>8</v>
      </c>
      <c r="B39" s="7"/>
      <c r="C39" s="7"/>
      <c r="D39" s="7"/>
      <c r="E39" s="8"/>
      <c r="F39" s="9"/>
    </row>
    <row r="40" spans="1:6" ht="45.75" thickBot="1">
      <c r="A40" s="10" t="s">
        <v>9</v>
      </c>
      <c r="B40" s="11">
        <v>3900</v>
      </c>
      <c r="C40" s="12">
        <v>2600</v>
      </c>
      <c r="D40" s="12">
        <v>3050</v>
      </c>
      <c r="E40" s="13">
        <v>33000</v>
      </c>
      <c r="F40" s="12">
        <f>B40*14</f>
        <v>54600</v>
      </c>
    </row>
    <row r="41" spans="1:6" ht="45.75" thickBot="1">
      <c r="A41" s="10" t="s">
        <v>10</v>
      </c>
      <c r="B41" s="15">
        <v>4950</v>
      </c>
      <c r="C41" s="16">
        <v>2600</v>
      </c>
      <c r="D41" s="12">
        <v>3950</v>
      </c>
      <c r="E41" s="17">
        <v>32000</v>
      </c>
      <c r="F41" s="12">
        <f>B41*14</f>
        <v>69300</v>
      </c>
    </row>
    <row r="42" spans="1:6" ht="45.75" thickBot="1">
      <c r="A42" s="10" t="s">
        <v>11</v>
      </c>
      <c r="B42" s="15">
        <v>4450</v>
      </c>
      <c r="C42" s="16">
        <v>2600</v>
      </c>
      <c r="D42" s="12">
        <v>4450</v>
      </c>
      <c r="E42" s="17">
        <v>35000</v>
      </c>
      <c r="F42" s="12">
        <f>B42*14</f>
        <v>62300</v>
      </c>
    </row>
    <row r="43" spans="1:6" ht="15.75" thickBot="1">
      <c r="A43" s="18" t="s">
        <v>12</v>
      </c>
      <c r="B43" s="19"/>
      <c r="C43" s="20"/>
      <c r="D43" s="21"/>
      <c r="E43" s="22"/>
      <c r="F43" s="23"/>
    </row>
    <row r="44" spans="1:6" ht="45.75" thickBot="1">
      <c r="A44" s="24" t="s">
        <v>13</v>
      </c>
      <c r="B44" s="15">
        <v>4150</v>
      </c>
      <c r="C44" s="16">
        <v>2400</v>
      </c>
      <c r="D44" s="12">
        <v>2970</v>
      </c>
      <c r="E44" s="25">
        <v>29500</v>
      </c>
      <c r="F44" s="12">
        <f>B44*14</f>
        <v>58100</v>
      </c>
    </row>
    <row r="45" spans="1:6" ht="60.75" thickBot="1">
      <c r="A45" s="24" t="s">
        <v>14</v>
      </c>
      <c r="B45" s="26">
        <v>4500</v>
      </c>
      <c r="C45" s="27">
        <v>2400</v>
      </c>
      <c r="D45" s="12">
        <v>3170</v>
      </c>
      <c r="E45" s="17">
        <v>31500</v>
      </c>
      <c r="F45" s="12">
        <f>B45*14</f>
        <v>63000</v>
      </c>
    </row>
    <row r="46" spans="1:6" ht="60.75" thickBot="1">
      <c r="A46" s="66" t="s">
        <v>15</v>
      </c>
      <c r="B46" s="67">
        <v>4400</v>
      </c>
      <c r="C46" s="68"/>
      <c r="D46" s="69">
        <v>4400</v>
      </c>
      <c r="E46" s="30">
        <v>30000</v>
      </c>
      <c r="F46" s="69">
        <f>B46*14</f>
        <v>61600</v>
      </c>
    </row>
    <row r="47" spans="1:6" ht="15">
      <c r="A47" s="32"/>
      <c r="B47" s="29"/>
      <c r="C47" s="29"/>
      <c r="D47" s="14"/>
      <c r="E47" s="33"/>
      <c r="F47" s="14"/>
    </row>
    <row r="48" spans="1:6" ht="15.75">
      <c r="A48" s="46" t="s">
        <v>18</v>
      </c>
      <c r="B48" s="47"/>
      <c r="C48" s="47"/>
      <c r="D48" s="47"/>
      <c r="E48" s="47"/>
      <c r="F48" s="47"/>
    </row>
    <row r="49" spans="1:6" ht="15.75">
      <c r="A49" s="46" t="s">
        <v>0</v>
      </c>
      <c r="B49" s="47"/>
      <c r="C49" s="47"/>
      <c r="D49" s="47"/>
      <c r="E49" s="47"/>
      <c r="F49" s="47"/>
    </row>
    <row r="50" spans="1:6" ht="15.75">
      <c r="A50" s="46" t="s">
        <v>39</v>
      </c>
      <c r="B50" s="47"/>
      <c r="C50" s="47" t="s">
        <v>17</v>
      </c>
      <c r="D50" s="47"/>
      <c r="E50" s="47"/>
      <c r="F50" s="47"/>
    </row>
    <row r="51" spans="2:6" ht="15">
      <c r="B51" s="34"/>
      <c r="C51" s="34"/>
      <c r="D51" s="34"/>
      <c r="E51" s="2"/>
      <c r="F51" s="2"/>
    </row>
  </sheetData>
  <sheetProtection/>
  <mergeCells count="27">
    <mergeCell ref="A48:F48"/>
    <mergeCell ref="A49:F49"/>
    <mergeCell ref="A50:F50"/>
    <mergeCell ref="A35:F35"/>
    <mergeCell ref="A37:A38"/>
    <mergeCell ref="B37:B38"/>
    <mergeCell ref="C37:C38"/>
    <mergeCell ref="D37:D38"/>
    <mergeCell ref="E37:E38"/>
    <mergeCell ref="F37:F38"/>
    <mergeCell ref="A23:F23"/>
    <mergeCell ref="A25:A26"/>
    <mergeCell ref="B25:B26"/>
    <mergeCell ref="C25:C26"/>
    <mergeCell ref="D25:D26"/>
    <mergeCell ref="E25:E26"/>
    <mergeCell ref="F25:F26"/>
    <mergeCell ref="A9:F9"/>
    <mergeCell ref="A10:F10"/>
    <mergeCell ref="A12:A13"/>
    <mergeCell ref="B12:B13"/>
    <mergeCell ref="C12:C13"/>
    <mergeCell ref="D12:D13"/>
    <mergeCell ref="E12:E13"/>
    <mergeCell ref="F12:F13"/>
    <mergeCell ref="B7:F7"/>
    <mergeCell ref="A8:E8"/>
  </mergeCells>
  <printOptions/>
  <pageMargins left="0.7" right="0.7" top="0.75" bottom="0.75" header="0.3" footer="0.3"/>
  <pageSetup fitToHeight="0" fitToWidth="1"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 Ильин</cp:lastModifiedBy>
  <cp:lastPrinted>2019-12-26T10:27:58Z</cp:lastPrinted>
  <dcterms:created xsi:type="dcterms:W3CDTF">1996-10-08T23:32:33Z</dcterms:created>
  <dcterms:modified xsi:type="dcterms:W3CDTF">2020-01-27T18:03:33Z</dcterms:modified>
  <cp:category/>
  <cp:version/>
  <cp:contentType/>
  <cp:contentStatus/>
</cp:coreProperties>
</file>